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omments6.xml" ContentType="application/vnd.openxmlformats-officedocument.spreadsheetml.comments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1973\Box\環境ソリューション部\橋本\北大寄附分野PJ1\"/>
    </mc:Choice>
  </mc:AlternateContent>
  <bookViews>
    <workbookView xWindow="0" yWindow="0" windowWidth="23040" windowHeight="8736" firstSheet="18" activeTab="21"/>
  </bookViews>
  <sheets>
    <sheet name="Sheet1" sheetId="1" r:id="rId1"/>
    <sheet name="H23" sheetId="2" r:id="rId2"/>
    <sheet name="H24" sheetId="3" r:id="rId3"/>
    <sheet name="H25" sheetId="4" r:id="rId4"/>
    <sheet name="H26" sheetId="5" r:id="rId5"/>
    <sheet name="H27" sheetId="6" r:id="rId6"/>
    <sheet name="H28" sheetId="7" r:id="rId7"/>
    <sheet name="H29" sheetId="8" r:id="rId8"/>
    <sheet name="H30" sheetId="9" r:id="rId9"/>
    <sheet name="R1" sheetId="10" r:id="rId10"/>
    <sheet name="R2" sheetId="11" r:id="rId11"/>
    <sheet name="R3" sheetId="12" r:id="rId12"/>
    <sheet name="札幌市_家庭系ごみ" sheetId="17" r:id="rId13"/>
    <sheet name="札幌市_事業系ごみ" sheetId="18" r:id="rId14"/>
    <sheet name="当別町_家庭系ごみ" sheetId="13" r:id="rId15"/>
    <sheet name="当別町_事業系ごみ" sheetId="14" r:id="rId16"/>
    <sheet name="石狩市_家庭系ごみ" sheetId="16" r:id="rId17"/>
    <sheet name="石狩市_事業系ごみ" sheetId="15" r:id="rId18"/>
    <sheet name="家庭系ごみトレンド推計 " sheetId="20" r:id="rId19"/>
    <sheet name="事業系ごみトレンド推計" sheetId="21" r:id="rId20"/>
    <sheet name="市町村別ゴミの割合" sheetId="22" r:id="rId21"/>
    <sheet name="市町村別ごみ排出量原単位" sheetId="23" r:id="rId2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20" l="1"/>
  <c r="U5" i="20" l="1"/>
  <c r="V5" i="20"/>
  <c r="T5" i="20"/>
  <c r="U4" i="21"/>
  <c r="V4" i="21"/>
  <c r="T4" i="21"/>
  <c r="M17" i="21" l="1"/>
  <c r="L17" i="21"/>
  <c r="K17" i="21"/>
  <c r="J17" i="21"/>
  <c r="I17" i="21"/>
  <c r="H17" i="21"/>
  <c r="G17" i="21"/>
  <c r="F17" i="21"/>
  <c r="E17" i="21"/>
  <c r="D17" i="21"/>
  <c r="C17" i="21"/>
  <c r="M16" i="21"/>
  <c r="L16" i="21"/>
  <c r="K16" i="21"/>
  <c r="J16" i="21"/>
  <c r="I16" i="21"/>
  <c r="H16" i="21"/>
  <c r="G16" i="21"/>
  <c r="F16" i="21"/>
  <c r="E16" i="21"/>
  <c r="D16" i="21"/>
  <c r="C16" i="21"/>
  <c r="M15" i="21"/>
  <c r="L15" i="21"/>
  <c r="K15" i="21"/>
  <c r="J15" i="21"/>
  <c r="I15" i="21"/>
  <c r="H15" i="21"/>
  <c r="G15" i="21"/>
  <c r="F15" i="21"/>
  <c r="E15" i="21"/>
  <c r="D15" i="21"/>
  <c r="C15" i="21"/>
  <c r="R15" i="20"/>
  <c r="R14" i="20"/>
  <c r="Q15" i="20"/>
  <c r="Q14" i="20"/>
  <c r="P15" i="20"/>
  <c r="P14" i="20"/>
  <c r="M17" i="20"/>
  <c r="L17" i="20"/>
  <c r="K17" i="20"/>
  <c r="J17" i="20"/>
  <c r="I17" i="20"/>
  <c r="H17" i="20"/>
  <c r="G17" i="20"/>
  <c r="F17" i="20"/>
  <c r="E17" i="20"/>
  <c r="D17" i="20"/>
  <c r="C17" i="20"/>
  <c r="M16" i="20"/>
  <c r="L16" i="20"/>
  <c r="K16" i="20"/>
  <c r="J16" i="20"/>
  <c r="I16" i="20"/>
  <c r="H16" i="20"/>
  <c r="G16" i="20"/>
  <c r="F16" i="20"/>
  <c r="E16" i="20"/>
  <c r="D16" i="20"/>
  <c r="C16" i="20"/>
  <c r="M15" i="20"/>
  <c r="L15" i="20"/>
  <c r="K15" i="20"/>
  <c r="J15" i="20"/>
  <c r="I15" i="20"/>
  <c r="H15" i="20"/>
  <c r="G15" i="20"/>
  <c r="F15" i="20"/>
  <c r="E15" i="20"/>
  <c r="D15" i="20"/>
  <c r="Q17" i="15" l="1"/>
  <c r="Q18" i="15"/>
  <c r="Q19" i="15"/>
  <c r="Q20" i="15"/>
  <c r="Q16" i="15"/>
  <c r="Q17" i="16"/>
  <c r="Q18" i="16"/>
  <c r="Q19" i="16"/>
  <c r="Q20" i="16"/>
  <c r="Q16" i="16"/>
  <c r="Q17" i="14"/>
  <c r="Q18" i="14"/>
  <c r="Q19" i="14"/>
  <c r="Q20" i="14"/>
  <c r="Q16" i="14"/>
  <c r="Q17" i="13"/>
  <c r="Q18" i="13"/>
  <c r="Q19" i="13"/>
  <c r="Q20" i="13"/>
  <c r="Q16" i="13"/>
  <c r="Q17" i="17"/>
  <c r="Q18" i="17"/>
  <c r="Q19" i="17"/>
  <c r="Q20" i="17"/>
  <c r="Q16" i="17"/>
  <c r="Q16" i="18"/>
  <c r="Q7" i="18"/>
  <c r="Q20" i="18"/>
  <c r="Q17" i="18"/>
  <c r="Q18" i="18"/>
  <c r="Q19" i="18"/>
  <c r="Q28" i="18"/>
  <c r="P25" i="18"/>
  <c r="P29" i="18"/>
  <c r="P28" i="18"/>
  <c r="P27" i="18"/>
  <c r="P26" i="18"/>
  <c r="O24" i="18"/>
  <c r="N24" i="18"/>
  <c r="M24" i="18"/>
  <c r="L24" i="18"/>
  <c r="K24" i="18"/>
  <c r="J24" i="18"/>
  <c r="I24" i="18"/>
  <c r="H24" i="18"/>
  <c r="G24" i="18"/>
  <c r="F24" i="18"/>
  <c r="E24" i="18"/>
  <c r="P20" i="18"/>
  <c r="P19" i="18"/>
  <c r="P18" i="18"/>
  <c r="P17" i="18"/>
  <c r="P16" i="18"/>
  <c r="O15" i="18"/>
  <c r="N15" i="18"/>
  <c r="M15" i="18"/>
  <c r="L15" i="18"/>
  <c r="K15" i="18"/>
  <c r="J15" i="18"/>
  <c r="I15" i="18"/>
  <c r="H15" i="18"/>
  <c r="G15" i="18"/>
  <c r="F15" i="18"/>
  <c r="E15" i="18"/>
  <c r="O11" i="18"/>
  <c r="N11" i="18"/>
  <c r="M11" i="18"/>
  <c r="L11" i="18"/>
  <c r="K11" i="18"/>
  <c r="J11" i="18"/>
  <c r="I11" i="18"/>
  <c r="H11" i="18"/>
  <c r="G11" i="18"/>
  <c r="F11" i="18"/>
  <c r="E11" i="18"/>
  <c r="O10" i="18"/>
  <c r="N10" i="18"/>
  <c r="M10" i="18"/>
  <c r="L10" i="18"/>
  <c r="K10" i="18"/>
  <c r="J10" i="18"/>
  <c r="I10" i="18"/>
  <c r="H10" i="18"/>
  <c r="G10" i="18"/>
  <c r="F10" i="18"/>
  <c r="E10" i="18"/>
  <c r="O9" i="18"/>
  <c r="N9" i="18"/>
  <c r="M9" i="18"/>
  <c r="L9" i="18"/>
  <c r="K9" i="18"/>
  <c r="J9" i="18"/>
  <c r="I9" i="18"/>
  <c r="H9" i="18"/>
  <c r="G9" i="18"/>
  <c r="F9" i="18"/>
  <c r="E9" i="18"/>
  <c r="O8" i="18"/>
  <c r="N8" i="18"/>
  <c r="M8" i="18"/>
  <c r="L8" i="18"/>
  <c r="K8" i="18"/>
  <c r="J8" i="18"/>
  <c r="I8" i="18"/>
  <c r="H8" i="18"/>
  <c r="G8" i="18"/>
  <c r="F8" i="18"/>
  <c r="E8" i="18"/>
  <c r="O7" i="18"/>
  <c r="N7" i="18"/>
  <c r="M7" i="18"/>
  <c r="M6" i="18" s="1"/>
  <c r="L7" i="18"/>
  <c r="K7" i="18"/>
  <c r="J7" i="18"/>
  <c r="I7" i="18"/>
  <c r="H7" i="18"/>
  <c r="G7" i="18"/>
  <c r="F7" i="18"/>
  <c r="E7" i="18"/>
  <c r="P29" i="17"/>
  <c r="P28" i="17"/>
  <c r="P27" i="17"/>
  <c r="P26" i="17"/>
  <c r="P25" i="17"/>
  <c r="O24" i="17"/>
  <c r="N24" i="17"/>
  <c r="M24" i="17"/>
  <c r="L24" i="17"/>
  <c r="K24" i="17"/>
  <c r="J24" i="17"/>
  <c r="I24" i="17"/>
  <c r="H24" i="17"/>
  <c r="G24" i="17"/>
  <c r="F24" i="17"/>
  <c r="E24" i="17"/>
  <c r="P20" i="17"/>
  <c r="P19" i="17"/>
  <c r="P18" i="17"/>
  <c r="P17" i="17"/>
  <c r="P16" i="17"/>
  <c r="O15" i="17"/>
  <c r="N15" i="17"/>
  <c r="M15" i="17"/>
  <c r="L15" i="17"/>
  <c r="K15" i="17"/>
  <c r="J15" i="17"/>
  <c r="I15" i="17"/>
  <c r="H15" i="17"/>
  <c r="G15" i="17"/>
  <c r="F15" i="17"/>
  <c r="E15" i="17"/>
  <c r="O11" i="17"/>
  <c r="N11" i="17"/>
  <c r="M11" i="17"/>
  <c r="L11" i="17"/>
  <c r="K11" i="17"/>
  <c r="J11" i="17"/>
  <c r="I11" i="17"/>
  <c r="H11" i="17"/>
  <c r="H6" i="17" s="1"/>
  <c r="G11" i="17"/>
  <c r="F11" i="17"/>
  <c r="E11" i="17"/>
  <c r="O10" i="17"/>
  <c r="N10" i="17"/>
  <c r="M10" i="17"/>
  <c r="L10" i="17"/>
  <c r="K10" i="17"/>
  <c r="J10" i="17"/>
  <c r="I10" i="17"/>
  <c r="H10" i="17"/>
  <c r="G10" i="17"/>
  <c r="F10" i="17"/>
  <c r="E10" i="17"/>
  <c r="O9" i="17"/>
  <c r="N9" i="17"/>
  <c r="M9" i="17"/>
  <c r="L9" i="17"/>
  <c r="K9" i="17"/>
  <c r="J9" i="17"/>
  <c r="I9" i="17"/>
  <c r="H9" i="17"/>
  <c r="G9" i="17"/>
  <c r="F9" i="17"/>
  <c r="E9" i="17"/>
  <c r="O8" i="17"/>
  <c r="N8" i="17"/>
  <c r="M8" i="17"/>
  <c r="L8" i="17"/>
  <c r="K8" i="17"/>
  <c r="J8" i="17"/>
  <c r="I8" i="17"/>
  <c r="H8" i="17"/>
  <c r="G8" i="17"/>
  <c r="F8" i="17"/>
  <c r="E8" i="17"/>
  <c r="O7" i="17"/>
  <c r="N7" i="17"/>
  <c r="M7" i="17"/>
  <c r="L7" i="17"/>
  <c r="L6" i="17" s="1"/>
  <c r="K7" i="17"/>
  <c r="J7" i="17"/>
  <c r="I7" i="17"/>
  <c r="H7" i="17"/>
  <c r="G7" i="17"/>
  <c r="F7" i="17"/>
  <c r="E7" i="17"/>
  <c r="M6" i="17"/>
  <c r="O6" i="18" l="1"/>
  <c r="N6" i="18"/>
  <c r="L6" i="18"/>
  <c r="K6" i="18"/>
  <c r="J6" i="18"/>
  <c r="I6" i="18"/>
  <c r="P15" i="18"/>
  <c r="H6" i="18"/>
  <c r="P10" i="18"/>
  <c r="G6" i="18"/>
  <c r="P24" i="18"/>
  <c r="Q25" i="18" s="1"/>
  <c r="P7" i="18"/>
  <c r="F6" i="18"/>
  <c r="P11" i="18"/>
  <c r="P9" i="18"/>
  <c r="P8" i="18"/>
  <c r="E6" i="18"/>
  <c r="O6" i="17"/>
  <c r="N6" i="17"/>
  <c r="K6" i="17"/>
  <c r="P24" i="17"/>
  <c r="Q27" i="17" s="1"/>
  <c r="I6" i="17"/>
  <c r="G6" i="17"/>
  <c r="P10" i="17"/>
  <c r="P8" i="17"/>
  <c r="P11" i="17"/>
  <c r="F6" i="17"/>
  <c r="P7" i="17"/>
  <c r="E6" i="17"/>
  <c r="P9" i="17"/>
  <c r="P15" i="17"/>
  <c r="Q29" i="17"/>
  <c r="Q25" i="17"/>
  <c r="Q26" i="17"/>
  <c r="Q28" i="17"/>
  <c r="J6" i="17"/>
  <c r="F24" i="16"/>
  <c r="P29" i="16"/>
  <c r="P28" i="16"/>
  <c r="P27" i="16"/>
  <c r="P26" i="16"/>
  <c r="P25" i="16"/>
  <c r="P24" i="16" s="1"/>
  <c r="O24" i="16"/>
  <c r="N24" i="16"/>
  <c r="M24" i="16"/>
  <c r="L24" i="16"/>
  <c r="K24" i="16"/>
  <c r="J24" i="16"/>
  <c r="I24" i="16"/>
  <c r="H24" i="16"/>
  <c r="G24" i="16"/>
  <c r="E24" i="16"/>
  <c r="P20" i="16"/>
  <c r="P19" i="16"/>
  <c r="P18" i="16"/>
  <c r="P17" i="16"/>
  <c r="P16" i="16"/>
  <c r="O15" i="16"/>
  <c r="N15" i="16"/>
  <c r="M15" i="16"/>
  <c r="L15" i="16"/>
  <c r="K15" i="16"/>
  <c r="J15" i="16"/>
  <c r="I15" i="16"/>
  <c r="H15" i="16"/>
  <c r="G15" i="16"/>
  <c r="F15" i="16"/>
  <c r="E15" i="16"/>
  <c r="O11" i="16"/>
  <c r="N11" i="16"/>
  <c r="M11" i="16"/>
  <c r="L11" i="16"/>
  <c r="K11" i="16"/>
  <c r="J11" i="16"/>
  <c r="I11" i="16"/>
  <c r="I6" i="16" s="1"/>
  <c r="H11" i="16"/>
  <c r="G11" i="16"/>
  <c r="F11" i="16"/>
  <c r="E11" i="16"/>
  <c r="O10" i="16"/>
  <c r="N10" i="16"/>
  <c r="M10" i="16"/>
  <c r="L10" i="16"/>
  <c r="K10" i="16"/>
  <c r="J10" i="16"/>
  <c r="I10" i="16"/>
  <c r="H10" i="16"/>
  <c r="G10" i="16"/>
  <c r="F10" i="16"/>
  <c r="E10" i="16"/>
  <c r="O9" i="16"/>
  <c r="N9" i="16"/>
  <c r="M9" i="16"/>
  <c r="L9" i="16"/>
  <c r="K9" i="16"/>
  <c r="J9" i="16"/>
  <c r="I9" i="16"/>
  <c r="H9" i="16"/>
  <c r="G9" i="16"/>
  <c r="F9" i="16"/>
  <c r="E9" i="16"/>
  <c r="O8" i="16"/>
  <c r="N8" i="16"/>
  <c r="M8" i="16"/>
  <c r="L8" i="16"/>
  <c r="K8" i="16"/>
  <c r="J8" i="16"/>
  <c r="I8" i="16"/>
  <c r="H8" i="16"/>
  <c r="G8" i="16"/>
  <c r="F8" i="16"/>
  <c r="E8" i="16"/>
  <c r="O7" i="16"/>
  <c r="N7" i="16"/>
  <c r="M7" i="16"/>
  <c r="L7" i="16"/>
  <c r="K7" i="16"/>
  <c r="J7" i="16"/>
  <c r="I7" i="16"/>
  <c r="H7" i="16"/>
  <c r="G7" i="16"/>
  <c r="F7" i="16"/>
  <c r="E7" i="16"/>
  <c r="P29" i="15"/>
  <c r="P28" i="15"/>
  <c r="P27" i="15"/>
  <c r="P26" i="15"/>
  <c r="P25" i="15"/>
  <c r="O24" i="15"/>
  <c r="N24" i="15"/>
  <c r="M24" i="15"/>
  <c r="L24" i="15"/>
  <c r="K24" i="15"/>
  <c r="J24" i="15"/>
  <c r="I24" i="15"/>
  <c r="H24" i="15"/>
  <c r="G24" i="15"/>
  <c r="F24" i="15"/>
  <c r="E24" i="15"/>
  <c r="P20" i="15"/>
  <c r="P19" i="15"/>
  <c r="P18" i="15"/>
  <c r="P17" i="15"/>
  <c r="P16" i="15"/>
  <c r="O15" i="15"/>
  <c r="N15" i="15"/>
  <c r="M15" i="15"/>
  <c r="L15" i="15"/>
  <c r="K15" i="15"/>
  <c r="J15" i="15"/>
  <c r="I15" i="15"/>
  <c r="H15" i="15"/>
  <c r="G15" i="15"/>
  <c r="F15" i="15"/>
  <c r="E15" i="15"/>
  <c r="O11" i="15"/>
  <c r="N11" i="15"/>
  <c r="M11" i="15"/>
  <c r="L11" i="15"/>
  <c r="K11" i="15"/>
  <c r="J11" i="15"/>
  <c r="I11" i="15"/>
  <c r="H11" i="15"/>
  <c r="G11" i="15"/>
  <c r="F11" i="15"/>
  <c r="E11" i="15"/>
  <c r="O10" i="15"/>
  <c r="N10" i="15"/>
  <c r="M10" i="15"/>
  <c r="L10" i="15"/>
  <c r="K10" i="15"/>
  <c r="J10" i="15"/>
  <c r="I10" i="15"/>
  <c r="H10" i="15"/>
  <c r="G10" i="15"/>
  <c r="F10" i="15"/>
  <c r="E10" i="15"/>
  <c r="O9" i="15"/>
  <c r="N9" i="15"/>
  <c r="M9" i="15"/>
  <c r="L9" i="15"/>
  <c r="K9" i="15"/>
  <c r="J9" i="15"/>
  <c r="I9" i="15"/>
  <c r="H9" i="15"/>
  <c r="G9" i="15"/>
  <c r="F9" i="15"/>
  <c r="E9" i="15"/>
  <c r="O8" i="15"/>
  <c r="N8" i="15"/>
  <c r="M8" i="15"/>
  <c r="L8" i="15"/>
  <c r="K8" i="15"/>
  <c r="J8" i="15"/>
  <c r="I8" i="15"/>
  <c r="I6" i="15" s="1"/>
  <c r="H8" i="15"/>
  <c r="G8" i="15"/>
  <c r="F8" i="15"/>
  <c r="E8" i="15"/>
  <c r="O7" i="15"/>
  <c r="N7" i="15"/>
  <c r="M7" i="15"/>
  <c r="L7" i="15"/>
  <c r="L6" i="15" s="1"/>
  <c r="K7" i="15"/>
  <c r="J7" i="15"/>
  <c r="I7" i="15"/>
  <c r="H7" i="15"/>
  <c r="G7" i="15"/>
  <c r="F7" i="15"/>
  <c r="E7" i="15"/>
  <c r="I9" i="13"/>
  <c r="I7" i="13"/>
  <c r="I15" i="13"/>
  <c r="I6" i="13"/>
  <c r="H7" i="14"/>
  <c r="H6" i="14"/>
  <c r="P25" i="14"/>
  <c r="Q15" i="13"/>
  <c r="P15" i="13"/>
  <c r="P26" i="13"/>
  <c r="P27" i="13"/>
  <c r="P28" i="13"/>
  <c r="P29" i="13"/>
  <c r="P25" i="13"/>
  <c r="P17" i="13"/>
  <c r="P18" i="13"/>
  <c r="P19" i="13"/>
  <c r="P20" i="13"/>
  <c r="P16" i="13"/>
  <c r="P8" i="13"/>
  <c r="P9" i="13"/>
  <c r="P10" i="13"/>
  <c r="P11" i="13"/>
  <c r="P7" i="13"/>
  <c r="P26" i="14"/>
  <c r="P27" i="14"/>
  <c r="P28" i="14"/>
  <c r="P29" i="14"/>
  <c r="P15" i="14"/>
  <c r="P18" i="14"/>
  <c r="P19" i="14"/>
  <c r="P20" i="14"/>
  <c r="P17" i="14"/>
  <c r="P16" i="14"/>
  <c r="O24" i="14"/>
  <c r="N24" i="14"/>
  <c r="M24" i="14"/>
  <c r="L24" i="14"/>
  <c r="K24" i="14"/>
  <c r="J24" i="14"/>
  <c r="I24" i="14"/>
  <c r="H24" i="14"/>
  <c r="G24" i="14"/>
  <c r="F24" i="14"/>
  <c r="E24" i="14"/>
  <c r="O15" i="14"/>
  <c r="N15" i="14"/>
  <c r="M15" i="14"/>
  <c r="L15" i="14"/>
  <c r="K15" i="14"/>
  <c r="J15" i="14"/>
  <c r="I15" i="14"/>
  <c r="H15" i="14"/>
  <c r="G15" i="14"/>
  <c r="F15" i="14"/>
  <c r="E15" i="14"/>
  <c r="O11" i="14"/>
  <c r="N11" i="14"/>
  <c r="M11" i="14"/>
  <c r="L11" i="14"/>
  <c r="K11" i="14"/>
  <c r="J11" i="14"/>
  <c r="I11" i="14"/>
  <c r="H11" i="14"/>
  <c r="G11" i="14"/>
  <c r="F11" i="14"/>
  <c r="E11" i="14"/>
  <c r="O10" i="14"/>
  <c r="N10" i="14"/>
  <c r="M10" i="14"/>
  <c r="L10" i="14"/>
  <c r="K10" i="14"/>
  <c r="J10" i="14"/>
  <c r="I10" i="14"/>
  <c r="H10" i="14"/>
  <c r="G10" i="14"/>
  <c r="F10" i="14"/>
  <c r="E10" i="14"/>
  <c r="O9" i="14"/>
  <c r="N9" i="14"/>
  <c r="M9" i="14"/>
  <c r="L9" i="14"/>
  <c r="K9" i="14"/>
  <c r="J9" i="14"/>
  <c r="I9" i="14"/>
  <c r="H9" i="14"/>
  <c r="G9" i="14"/>
  <c r="F9" i="14"/>
  <c r="E9" i="14"/>
  <c r="O8" i="14"/>
  <c r="N8" i="14"/>
  <c r="M8" i="14"/>
  <c r="L8" i="14"/>
  <c r="K8" i="14"/>
  <c r="J8" i="14"/>
  <c r="I8" i="14"/>
  <c r="H8" i="14"/>
  <c r="G8" i="14"/>
  <c r="F8" i="14"/>
  <c r="E8" i="14"/>
  <c r="O7" i="14"/>
  <c r="N7" i="14"/>
  <c r="M7" i="14"/>
  <c r="L7" i="14"/>
  <c r="K7" i="14"/>
  <c r="J7" i="14"/>
  <c r="I7" i="14"/>
  <c r="G7" i="14"/>
  <c r="F7" i="14"/>
  <c r="F6" i="14" s="1"/>
  <c r="E7" i="14"/>
  <c r="Q15" i="18" l="1"/>
  <c r="Q27" i="18"/>
  <c r="Q26" i="18"/>
  <c r="Q29" i="18"/>
  <c r="P6" i="18"/>
  <c r="Q11" i="18" s="1"/>
  <c r="P6" i="17"/>
  <c r="Q7" i="17" s="1"/>
  <c r="Q10" i="17"/>
  <c r="Q8" i="17"/>
  <c r="Q11" i="17"/>
  <c r="Q24" i="17"/>
  <c r="N6" i="15"/>
  <c r="K6" i="15"/>
  <c r="H6" i="15"/>
  <c r="M6" i="15"/>
  <c r="J6" i="15"/>
  <c r="G6" i="15"/>
  <c r="O6" i="15"/>
  <c r="F6" i="15"/>
  <c r="P10" i="15"/>
  <c r="P11" i="15"/>
  <c r="P15" i="15"/>
  <c r="E6" i="15"/>
  <c r="P9" i="15"/>
  <c r="M6" i="16"/>
  <c r="L6" i="16"/>
  <c r="K6" i="16"/>
  <c r="H6" i="16"/>
  <c r="J6" i="16"/>
  <c r="G6" i="16"/>
  <c r="O6" i="16"/>
  <c r="N6" i="16"/>
  <c r="F6" i="16"/>
  <c r="P9" i="16"/>
  <c r="P7" i="16"/>
  <c r="P8" i="16"/>
  <c r="P11" i="16"/>
  <c r="E6" i="16"/>
  <c r="P15" i="16"/>
  <c r="Q29" i="16"/>
  <c r="Q25" i="16"/>
  <c r="Q27" i="16"/>
  <c r="Q26" i="16"/>
  <c r="Q28" i="16"/>
  <c r="P10" i="16"/>
  <c r="P8" i="15"/>
  <c r="P7" i="15"/>
  <c r="P24" i="15"/>
  <c r="Q29" i="15" s="1"/>
  <c r="P8" i="14"/>
  <c r="P10" i="14"/>
  <c r="P7" i="14"/>
  <c r="K6" i="14"/>
  <c r="P11" i="14"/>
  <c r="P9" i="14"/>
  <c r="L6" i="14"/>
  <c r="P24" i="14"/>
  <c r="Q28" i="14" s="1"/>
  <c r="P6" i="13"/>
  <c r="Q8" i="13" s="1"/>
  <c r="N6" i="14"/>
  <c r="M6" i="14"/>
  <c r="O6" i="14"/>
  <c r="J6" i="14"/>
  <c r="I6" i="14"/>
  <c r="G6" i="14"/>
  <c r="E6" i="14"/>
  <c r="Q24" i="18" l="1"/>
  <c r="Q9" i="18"/>
  <c r="Q10" i="18"/>
  <c r="Q8" i="18"/>
  <c r="Q9" i="17"/>
  <c r="Q6" i="17" s="1"/>
  <c r="Q15" i="17"/>
  <c r="P6" i="16"/>
  <c r="Q7" i="16" s="1"/>
  <c r="Q24" i="16"/>
  <c r="P6" i="15"/>
  <c r="Q7" i="15" s="1"/>
  <c r="Q26" i="15"/>
  <c r="Q28" i="15"/>
  <c r="Q27" i="15"/>
  <c r="Q25" i="15"/>
  <c r="Q25" i="14"/>
  <c r="Q26" i="14"/>
  <c r="Q29" i="14"/>
  <c r="Q27" i="14"/>
  <c r="Q11" i="13"/>
  <c r="Q10" i="13"/>
  <c r="Q7" i="13"/>
  <c r="Q9" i="13"/>
  <c r="Q6" i="13"/>
  <c r="P6" i="14"/>
  <c r="Q7" i="14" s="1"/>
  <c r="Q6" i="18" l="1"/>
  <c r="Q15" i="15"/>
  <c r="Q24" i="15"/>
  <c r="Q8" i="15"/>
  <c r="Q11" i="16"/>
  <c r="Q10" i="16"/>
  <c r="Q8" i="16"/>
  <c r="Q9" i="16"/>
  <c r="Q15" i="16"/>
  <c r="Q11" i="15"/>
  <c r="Q10" i="15"/>
  <c r="Q9" i="15"/>
  <c r="Q24" i="14"/>
  <c r="Q8" i="14"/>
  <c r="Q11" i="14"/>
  <c r="Q15" i="14"/>
  <c r="Q10" i="14"/>
  <c r="Q9" i="14"/>
  <c r="Q6" i="15" l="1"/>
  <c r="Q6" i="16"/>
  <c r="Q6" i="14"/>
  <c r="M24" i="13" l="1"/>
  <c r="E15" i="13"/>
  <c r="E9" i="13"/>
  <c r="O9" i="13"/>
  <c r="N9" i="13"/>
  <c r="M9" i="13"/>
  <c r="L9" i="13"/>
  <c r="K9" i="13"/>
  <c r="J9" i="13"/>
  <c r="H9" i="13"/>
  <c r="G9" i="13"/>
  <c r="F9" i="13"/>
  <c r="N24" i="13"/>
  <c r="O24" i="13"/>
  <c r="M7" i="13"/>
  <c r="N7" i="13"/>
  <c r="O7" i="13"/>
  <c r="M8" i="13"/>
  <c r="N8" i="13"/>
  <c r="O8" i="13"/>
  <c r="M10" i="13"/>
  <c r="N10" i="13"/>
  <c r="O10" i="13"/>
  <c r="M11" i="13"/>
  <c r="N11" i="13"/>
  <c r="O11" i="13"/>
  <c r="L7" i="13"/>
  <c r="M15" i="13"/>
  <c r="N15" i="13"/>
  <c r="O15" i="13"/>
  <c r="L15" i="13"/>
  <c r="L24" i="13"/>
  <c r="K24" i="13"/>
  <c r="J24" i="13"/>
  <c r="I24" i="13"/>
  <c r="H24" i="13"/>
  <c r="G24" i="13"/>
  <c r="F24" i="13"/>
  <c r="E24" i="13"/>
  <c r="K15" i="13"/>
  <c r="J15" i="13"/>
  <c r="H15" i="13"/>
  <c r="G15" i="13"/>
  <c r="F15" i="13"/>
  <c r="L11" i="13"/>
  <c r="K11" i="13"/>
  <c r="J11" i="13"/>
  <c r="I11" i="13"/>
  <c r="H11" i="13"/>
  <c r="G11" i="13"/>
  <c r="F11" i="13"/>
  <c r="E11" i="13"/>
  <c r="L10" i="13"/>
  <c r="K10" i="13"/>
  <c r="J10" i="13"/>
  <c r="I10" i="13"/>
  <c r="H10" i="13"/>
  <c r="G10" i="13"/>
  <c r="F10" i="13"/>
  <c r="E10" i="13"/>
  <c r="L8" i="13"/>
  <c r="K8" i="13"/>
  <c r="J8" i="13"/>
  <c r="I8" i="13"/>
  <c r="H8" i="13"/>
  <c r="G8" i="13"/>
  <c r="F8" i="13"/>
  <c r="E8" i="13"/>
  <c r="K7" i="13"/>
  <c r="J7" i="13"/>
  <c r="H7" i="13"/>
  <c r="G7" i="13"/>
  <c r="F7" i="13"/>
  <c r="E7" i="13"/>
  <c r="M6" i="13" l="1"/>
  <c r="O6" i="13"/>
  <c r="N6" i="13"/>
  <c r="L6" i="13"/>
  <c r="K6" i="13"/>
  <c r="H6" i="13"/>
  <c r="J6" i="13"/>
  <c r="G6" i="13"/>
  <c r="F6" i="13"/>
  <c r="E6" i="13"/>
  <c r="P24" i="13"/>
  <c r="Q27" i="13" s="1"/>
  <c r="Q26" i="13" l="1"/>
  <c r="Q29" i="13"/>
  <c r="Q28" i="13"/>
  <c r="Q25" i="13"/>
  <c r="Q24" i="13" l="1"/>
  <c r="DI7" i="12"/>
  <c r="DG7" i="12"/>
  <c r="DF7" i="12"/>
  <c r="DE7" i="12"/>
  <c r="DD7" i="12"/>
  <c r="DC7" i="12"/>
  <c r="DB7" i="12"/>
  <c r="DA7" i="12"/>
  <c r="CL7" i="12"/>
  <c r="CK7" i="12"/>
  <c r="CF7" i="12" s="1"/>
  <c r="CJ7" i="12"/>
  <c r="CI7" i="12"/>
  <c r="CH7" i="12"/>
  <c r="CG7" i="12"/>
  <c r="CA7" i="12"/>
  <c r="BT7" i="12" s="1"/>
  <c r="BK7" i="12"/>
  <c r="BD7" i="12"/>
  <c r="BC7" i="12" s="1"/>
  <c r="AY7" i="12"/>
  <c r="CZ7" i="12" s="1"/>
  <c r="CS7" i="12" s="1"/>
  <c r="AU7" i="12"/>
  <c r="CY7" i="12" s="1"/>
  <c r="CR7" i="12" s="1"/>
  <c r="AQ7" i="12"/>
  <c r="CX7" i="12" s="1"/>
  <c r="CQ7" i="12" s="1"/>
  <c r="AM7" i="12"/>
  <c r="CW7" i="12" s="1"/>
  <c r="CP7" i="12" s="1"/>
  <c r="AI7" i="12"/>
  <c r="CV7" i="12" s="1"/>
  <c r="CO7" i="12" s="1"/>
  <c r="AE7" i="12"/>
  <c r="CU7" i="12" s="1"/>
  <c r="Z7" i="12"/>
  <c r="CE7" i="12" s="1"/>
  <c r="BX7" i="12" s="1"/>
  <c r="V7" i="12"/>
  <c r="CD7" i="12" s="1"/>
  <c r="BW7" i="12" s="1"/>
  <c r="R7" i="12"/>
  <c r="CC7" i="12" s="1"/>
  <c r="BV7" i="12" s="1"/>
  <c r="N7" i="12"/>
  <c r="CB7" i="12" s="1"/>
  <c r="BU7" i="12" s="1"/>
  <c r="J7" i="12"/>
  <c r="E7" i="12" s="1"/>
  <c r="F7" i="12"/>
  <c r="BZ7" i="12" s="1"/>
  <c r="CN7" i="12" l="1"/>
  <c r="CT7" i="12"/>
  <c r="CM7" i="12" s="1"/>
  <c r="BS7" i="12"/>
  <c r="BY7" i="12"/>
  <c r="BR7" i="12" s="1"/>
  <c r="AD7" i="12"/>
  <c r="D7" i="12" s="1"/>
  <c r="DI9" i="11" l="1"/>
  <c r="DG9" i="11"/>
  <c r="DF9" i="11"/>
  <c r="DE9" i="11"/>
  <c r="DD9" i="11"/>
  <c r="DC9" i="11"/>
  <c r="DB9" i="11"/>
  <c r="DA9" i="11"/>
  <c r="CL9" i="11"/>
  <c r="CK9" i="11"/>
  <c r="CJ9" i="11"/>
  <c r="CI9" i="11"/>
  <c r="CF9" i="11" s="1"/>
  <c r="CH9" i="11"/>
  <c r="CG9" i="11"/>
  <c r="BK9" i="11"/>
  <c r="BD9" i="11"/>
  <c r="BC9" i="11" s="1"/>
  <c r="AY9" i="11"/>
  <c r="CZ9" i="11" s="1"/>
  <c r="CS9" i="11" s="1"/>
  <c r="AU9" i="11"/>
  <c r="CY9" i="11" s="1"/>
  <c r="CR9" i="11" s="1"/>
  <c r="AQ9" i="11"/>
  <c r="CX9" i="11" s="1"/>
  <c r="CQ9" i="11" s="1"/>
  <c r="AM9" i="11"/>
  <c r="CW9" i="11" s="1"/>
  <c r="CP9" i="11" s="1"/>
  <c r="AI9" i="11"/>
  <c r="CV9" i="11" s="1"/>
  <c r="CO9" i="11" s="1"/>
  <c r="AE9" i="11"/>
  <c r="CU9" i="11" s="1"/>
  <c r="Z9" i="11"/>
  <c r="CE9" i="11" s="1"/>
  <c r="BX9" i="11" s="1"/>
  <c r="V9" i="11"/>
  <c r="CD9" i="11" s="1"/>
  <c r="BW9" i="11" s="1"/>
  <c r="R9" i="11"/>
  <c r="CC9" i="11" s="1"/>
  <c r="BV9" i="11" s="1"/>
  <c r="N9" i="11"/>
  <c r="CB9" i="11" s="1"/>
  <c r="BU9" i="11" s="1"/>
  <c r="J9" i="11"/>
  <c r="CA9" i="11" s="1"/>
  <c r="BT9" i="11" s="1"/>
  <c r="F9" i="11"/>
  <c r="BZ9" i="11" s="1"/>
  <c r="DI8" i="11"/>
  <c r="DG8" i="11"/>
  <c r="DF8" i="11"/>
  <c r="DE8" i="11"/>
  <c r="DD8" i="11"/>
  <c r="DC8" i="11"/>
  <c r="DB8" i="11"/>
  <c r="DA8" i="11"/>
  <c r="CU8" i="11"/>
  <c r="CN8" i="11" s="1"/>
  <c r="CL8" i="11"/>
  <c r="CK8" i="11"/>
  <c r="CJ8" i="11"/>
  <c r="CI8" i="11"/>
  <c r="CF8" i="11" s="1"/>
  <c r="CH8" i="11"/>
  <c r="CG8" i="11"/>
  <c r="BK8" i="11"/>
  <c r="BD8" i="11"/>
  <c r="BC8" i="11"/>
  <c r="AY8" i="11"/>
  <c r="CZ8" i="11" s="1"/>
  <c r="CS8" i="11" s="1"/>
  <c r="AU8" i="11"/>
  <c r="CY8" i="11" s="1"/>
  <c r="CR8" i="11" s="1"/>
  <c r="AQ8" i="11"/>
  <c r="CX8" i="11" s="1"/>
  <c r="CQ8" i="11" s="1"/>
  <c r="AM8" i="11"/>
  <c r="CW8" i="11" s="1"/>
  <c r="CP8" i="11" s="1"/>
  <c r="AI8" i="11"/>
  <c r="CV8" i="11" s="1"/>
  <c r="CO8" i="11" s="1"/>
  <c r="AE8" i="11"/>
  <c r="Z8" i="11"/>
  <c r="CE8" i="11" s="1"/>
  <c r="BX8" i="11" s="1"/>
  <c r="V8" i="11"/>
  <c r="CD8" i="11" s="1"/>
  <c r="BW8" i="11" s="1"/>
  <c r="R8" i="11"/>
  <c r="CC8" i="11" s="1"/>
  <c r="BV8" i="11" s="1"/>
  <c r="N8" i="11"/>
  <c r="CB8" i="11" s="1"/>
  <c r="BU8" i="11" s="1"/>
  <c r="J8" i="11"/>
  <c r="CA8" i="11" s="1"/>
  <c r="BT8" i="11" s="1"/>
  <c r="F8" i="11"/>
  <c r="BZ8" i="11" s="1"/>
  <c r="DI7" i="11"/>
  <c r="DG7" i="11"/>
  <c r="DF7" i="11"/>
  <c r="DE7" i="11"/>
  <c r="DD7" i="11"/>
  <c r="DC7" i="11"/>
  <c r="DB7" i="11"/>
  <c r="DA7" i="11"/>
  <c r="CZ7" i="11"/>
  <c r="CS7" i="11" s="1"/>
  <c r="CV7" i="11"/>
  <c r="CO7" i="11" s="1"/>
  <c r="CL7" i="11"/>
  <c r="CK7" i="11"/>
  <c r="CJ7" i="11"/>
  <c r="CF7" i="11" s="1"/>
  <c r="CI7" i="11"/>
  <c r="CH7" i="11"/>
  <c r="CG7" i="11"/>
  <c r="BK7" i="11"/>
  <c r="BD7" i="11"/>
  <c r="BC7" i="11" s="1"/>
  <c r="AY7" i="11"/>
  <c r="AU7" i="11"/>
  <c r="CY7" i="11" s="1"/>
  <c r="CR7" i="11" s="1"/>
  <c r="AQ7" i="11"/>
  <c r="CX7" i="11" s="1"/>
  <c r="CQ7" i="11" s="1"/>
  <c r="AM7" i="11"/>
  <c r="CW7" i="11" s="1"/>
  <c r="CP7" i="11" s="1"/>
  <c r="AI7" i="11"/>
  <c r="AE7" i="11"/>
  <c r="CU7" i="11" s="1"/>
  <c r="Z7" i="11"/>
  <c r="CE7" i="11" s="1"/>
  <c r="BX7" i="11" s="1"/>
  <c r="V7" i="11"/>
  <c r="CD7" i="11" s="1"/>
  <c r="BW7" i="11" s="1"/>
  <c r="R7" i="11"/>
  <c r="CC7" i="11" s="1"/>
  <c r="BV7" i="11" s="1"/>
  <c r="N7" i="11"/>
  <c r="E7" i="11" s="1"/>
  <c r="J7" i="11"/>
  <c r="CA7" i="11" s="1"/>
  <c r="BT7" i="11" s="1"/>
  <c r="F7" i="11"/>
  <c r="BZ7" i="11" s="1"/>
  <c r="CN9" i="11" l="1"/>
  <c r="CT9" i="11"/>
  <c r="CM9" i="11" s="1"/>
  <c r="BS9" i="11"/>
  <c r="BY9" i="11"/>
  <c r="BR9" i="11" s="1"/>
  <c r="AD9" i="11"/>
  <c r="E9" i="11"/>
  <c r="D9" i="11" s="1"/>
  <c r="BS8" i="11"/>
  <c r="BY8" i="11"/>
  <c r="BR8" i="11" s="1"/>
  <c r="CT8" i="11"/>
  <c r="CM8" i="11" s="1"/>
  <c r="AD8" i="11"/>
  <c r="E8" i="11"/>
  <c r="D8" i="11" s="1"/>
  <c r="CN7" i="11"/>
  <c r="CT7" i="11"/>
  <c r="CM7" i="11" s="1"/>
  <c r="BS7" i="11"/>
  <c r="CB7" i="11"/>
  <c r="BU7" i="11" s="1"/>
  <c r="AD7" i="11"/>
  <c r="D7" i="11" s="1"/>
  <c r="BY7" i="11" l="1"/>
  <c r="BR7" i="11" s="1"/>
  <c r="DI9" i="10" l="1"/>
  <c r="DG9" i="10"/>
  <c r="DF9" i="10"/>
  <c r="DE9" i="10"/>
  <c r="DD9" i="10"/>
  <c r="DC9" i="10"/>
  <c r="DA9" i="10" s="1"/>
  <c r="DB9" i="10"/>
  <c r="CU9" i="10"/>
  <c r="CN9" i="10" s="1"/>
  <c r="CL9" i="10"/>
  <c r="CK9" i="10"/>
  <c r="CJ9" i="10"/>
  <c r="CI9" i="10"/>
  <c r="CF9" i="10" s="1"/>
  <c r="CH9" i="10"/>
  <c r="CG9" i="10"/>
  <c r="BK9" i="10"/>
  <c r="BD9" i="10"/>
  <c r="BC9" i="10"/>
  <c r="AY9" i="10"/>
  <c r="CZ9" i="10" s="1"/>
  <c r="CS9" i="10" s="1"/>
  <c r="AU9" i="10"/>
  <c r="CY9" i="10" s="1"/>
  <c r="CR9" i="10" s="1"/>
  <c r="AQ9" i="10"/>
  <c r="CX9" i="10" s="1"/>
  <c r="CQ9" i="10" s="1"/>
  <c r="AM9" i="10"/>
  <c r="CW9" i="10" s="1"/>
  <c r="CP9" i="10" s="1"/>
  <c r="AI9" i="10"/>
  <c r="CV9" i="10" s="1"/>
  <c r="CO9" i="10" s="1"/>
  <c r="AE9" i="10"/>
  <c r="Z9" i="10"/>
  <c r="CE9" i="10" s="1"/>
  <c r="BX9" i="10" s="1"/>
  <c r="V9" i="10"/>
  <c r="CD9" i="10" s="1"/>
  <c r="BW9" i="10" s="1"/>
  <c r="R9" i="10"/>
  <c r="CC9" i="10" s="1"/>
  <c r="BV9" i="10" s="1"/>
  <c r="N9" i="10"/>
  <c r="CB9" i="10" s="1"/>
  <c r="BU9" i="10" s="1"/>
  <c r="J9" i="10"/>
  <c r="CA9" i="10" s="1"/>
  <c r="BT9" i="10" s="1"/>
  <c r="F9" i="10"/>
  <c r="BZ9" i="10" s="1"/>
  <c r="DI7" i="10"/>
  <c r="DG7" i="10"/>
  <c r="DF7" i="10"/>
  <c r="DE7" i="10"/>
  <c r="DD7" i="10"/>
  <c r="DC7" i="10"/>
  <c r="DB7" i="10"/>
  <c r="DA7" i="10" s="1"/>
  <c r="CX7" i="10"/>
  <c r="CQ7" i="10" s="1"/>
  <c r="CL7" i="10"/>
  <c r="CK7" i="10"/>
  <c r="CJ7" i="10"/>
  <c r="CI7" i="10"/>
  <c r="CH7" i="10"/>
  <c r="CF7" i="10" s="1"/>
  <c r="CG7" i="10"/>
  <c r="BK7" i="10"/>
  <c r="BD7" i="10"/>
  <c r="BC7" i="10"/>
  <c r="AY7" i="10"/>
  <c r="CZ7" i="10" s="1"/>
  <c r="CS7" i="10" s="1"/>
  <c r="AU7" i="10"/>
  <c r="CY7" i="10" s="1"/>
  <c r="CR7" i="10" s="1"/>
  <c r="AQ7" i="10"/>
  <c r="AM7" i="10"/>
  <c r="CW7" i="10" s="1"/>
  <c r="CP7" i="10" s="1"/>
  <c r="AI7" i="10"/>
  <c r="CV7" i="10" s="1"/>
  <c r="CO7" i="10" s="1"/>
  <c r="AE7" i="10"/>
  <c r="CU7" i="10" s="1"/>
  <c r="Z7" i="10"/>
  <c r="CE7" i="10" s="1"/>
  <c r="BX7" i="10" s="1"/>
  <c r="V7" i="10"/>
  <c r="CD7" i="10" s="1"/>
  <c r="BW7" i="10" s="1"/>
  <c r="R7" i="10"/>
  <c r="CC7" i="10" s="1"/>
  <c r="BV7" i="10" s="1"/>
  <c r="N7" i="10"/>
  <c r="CB7" i="10" s="1"/>
  <c r="BU7" i="10" s="1"/>
  <c r="J7" i="10"/>
  <c r="CA7" i="10" s="1"/>
  <c r="BT7" i="10" s="1"/>
  <c r="F7" i="10"/>
  <c r="E7" i="10" s="1"/>
  <c r="BS9" i="10" l="1"/>
  <c r="BY9" i="10"/>
  <c r="BR9" i="10" s="1"/>
  <c r="CT9" i="10"/>
  <c r="CM9" i="10" s="1"/>
  <c r="AD9" i="10"/>
  <c r="E9" i="10"/>
  <c r="CN7" i="10"/>
  <c r="CT7" i="10"/>
  <c r="CM7" i="10" s="1"/>
  <c r="BZ7" i="10"/>
  <c r="AD7" i="10"/>
  <c r="D7" i="10" s="1"/>
  <c r="D9" i="10" l="1"/>
  <c r="BS7" i="10"/>
  <c r="BY7" i="10"/>
  <c r="BR7" i="10" s="1"/>
  <c r="DI9" i="9" l="1"/>
  <c r="DG9" i="9"/>
  <c r="DF9" i="9"/>
  <c r="DE9" i="9"/>
  <c r="DD9" i="9"/>
  <c r="DC9" i="9"/>
  <c r="DB9" i="9"/>
  <c r="DA9" i="9" s="1"/>
  <c r="CY9" i="9"/>
  <c r="CR9" i="9" s="1"/>
  <c r="CX9" i="9"/>
  <c r="CQ9" i="9" s="1"/>
  <c r="CU9" i="9"/>
  <c r="CN9" i="9" s="1"/>
  <c r="CL9" i="9"/>
  <c r="CK9" i="9"/>
  <c r="CJ9" i="9"/>
  <c r="CI9" i="9"/>
  <c r="CH9" i="9"/>
  <c r="CG9" i="9"/>
  <c r="CF9" i="9" s="1"/>
  <c r="BK9" i="9"/>
  <c r="BD9" i="9"/>
  <c r="BC9" i="9"/>
  <c r="AY9" i="9"/>
  <c r="CZ9" i="9" s="1"/>
  <c r="CS9" i="9" s="1"/>
  <c r="AU9" i="9"/>
  <c r="AQ9" i="9"/>
  <c r="AM9" i="9"/>
  <c r="CW9" i="9" s="1"/>
  <c r="CP9" i="9" s="1"/>
  <c r="AI9" i="9"/>
  <c r="CV9" i="9" s="1"/>
  <c r="AE9" i="9"/>
  <c r="Z9" i="9"/>
  <c r="CE9" i="9" s="1"/>
  <c r="BX9" i="9" s="1"/>
  <c r="V9" i="9"/>
  <c r="CD9" i="9" s="1"/>
  <c r="BW9" i="9" s="1"/>
  <c r="R9" i="9"/>
  <c r="CC9" i="9" s="1"/>
  <c r="BV9" i="9" s="1"/>
  <c r="N9" i="9"/>
  <c r="CB9" i="9" s="1"/>
  <c r="BU9" i="9" s="1"/>
  <c r="J9" i="9"/>
  <c r="CA9" i="9" s="1"/>
  <c r="BT9" i="9" s="1"/>
  <c r="F9" i="9"/>
  <c r="E9" i="9" s="1"/>
  <c r="DI8" i="9"/>
  <c r="DG8" i="9"/>
  <c r="DF8" i="9"/>
  <c r="DE8" i="9"/>
  <c r="DD8" i="9"/>
  <c r="DC8" i="9"/>
  <c r="DB8" i="9"/>
  <c r="DA8" i="9"/>
  <c r="CU8" i="9"/>
  <c r="CN8" i="9" s="1"/>
  <c r="CL8" i="9"/>
  <c r="CK8" i="9"/>
  <c r="CF8" i="9" s="1"/>
  <c r="CJ8" i="9"/>
  <c r="CI8" i="9"/>
  <c r="CH8" i="9"/>
  <c r="CG8" i="9"/>
  <c r="BK8" i="9"/>
  <c r="BD8" i="9"/>
  <c r="BC8" i="9"/>
  <c r="AY8" i="9"/>
  <c r="CZ8" i="9" s="1"/>
  <c r="CS8" i="9" s="1"/>
  <c r="AU8" i="9"/>
  <c r="CY8" i="9" s="1"/>
  <c r="CR8" i="9" s="1"/>
  <c r="AQ8" i="9"/>
  <c r="CX8" i="9" s="1"/>
  <c r="CQ8" i="9" s="1"/>
  <c r="AM8" i="9"/>
  <c r="CW8" i="9" s="1"/>
  <c r="CP8" i="9" s="1"/>
  <c r="AI8" i="9"/>
  <c r="CV8" i="9" s="1"/>
  <c r="AE8" i="9"/>
  <c r="Z8" i="9"/>
  <c r="CE8" i="9" s="1"/>
  <c r="BX8" i="9" s="1"/>
  <c r="V8" i="9"/>
  <c r="CD8" i="9" s="1"/>
  <c r="BW8" i="9" s="1"/>
  <c r="R8" i="9"/>
  <c r="CC8" i="9" s="1"/>
  <c r="BV8" i="9" s="1"/>
  <c r="N8" i="9"/>
  <c r="CB8" i="9" s="1"/>
  <c r="BU8" i="9" s="1"/>
  <c r="J8" i="9"/>
  <c r="CA8" i="9" s="1"/>
  <c r="BT8" i="9" s="1"/>
  <c r="F8" i="9"/>
  <c r="BZ8" i="9" s="1"/>
  <c r="DI7" i="9"/>
  <c r="DG7" i="9"/>
  <c r="DF7" i="9"/>
  <c r="DE7" i="9"/>
  <c r="DD7" i="9"/>
  <c r="DC7" i="9"/>
  <c r="DB7" i="9"/>
  <c r="DA7" i="9" s="1"/>
  <c r="CY7" i="9"/>
  <c r="CR7" i="9" s="1"/>
  <c r="CV7" i="9"/>
  <c r="CO7" i="9" s="1"/>
  <c r="CU7" i="9"/>
  <c r="CN7" i="9" s="1"/>
  <c r="CL7" i="9"/>
  <c r="CK7" i="9"/>
  <c r="CJ7" i="9"/>
  <c r="CI7" i="9"/>
  <c r="CF7" i="9" s="1"/>
  <c r="CH7" i="9"/>
  <c r="CG7" i="9"/>
  <c r="BK7" i="9"/>
  <c r="BD7" i="9"/>
  <c r="BC7" i="9"/>
  <c r="AY7" i="9"/>
  <c r="CZ7" i="9" s="1"/>
  <c r="CS7" i="9" s="1"/>
  <c r="AU7" i="9"/>
  <c r="AQ7" i="9"/>
  <c r="CX7" i="9" s="1"/>
  <c r="CQ7" i="9" s="1"/>
  <c r="AM7" i="9"/>
  <c r="CW7" i="9" s="1"/>
  <c r="AI7" i="9"/>
  <c r="AE7" i="9"/>
  <c r="Z7" i="9"/>
  <c r="CE7" i="9" s="1"/>
  <c r="BX7" i="9" s="1"/>
  <c r="V7" i="9"/>
  <c r="CD7" i="9" s="1"/>
  <c r="BW7" i="9" s="1"/>
  <c r="R7" i="9"/>
  <c r="CC7" i="9" s="1"/>
  <c r="BV7" i="9" s="1"/>
  <c r="N7" i="9"/>
  <c r="CB7" i="9" s="1"/>
  <c r="BU7" i="9" s="1"/>
  <c r="J7" i="9"/>
  <c r="E7" i="9" s="1"/>
  <c r="F7" i="9"/>
  <c r="BZ7" i="9" s="1"/>
  <c r="CO9" i="9" l="1"/>
  <c r="CT9" i="9"/>
  <c r="CM9" i="9" s="1"/>
  <c r="BZ9" i="9"/>
  <c r="AD9" i="9"/>
  <c r="D9" i="9" s="1"/>
  <c r="BS8" i="9"/>
  <c r="BY8" i="9"/>
  <c r="BR8" i="9" s="1"/>
  <c r="CT8" i="9"/>
  <c r="CM8" i="9" s="1"/>
  <c r="CO8" i="9"/>
  <c r="AD8" i="9"/>
  <c r="E8" i="9"/>
  <c r="D8" i="9" s="1"/>
  <c r="BS7" i="9"/>
  <c r="CP7" i="9"/>
  <c r="CT7" i="9"/>
  <c r="CM7" i="9" s="1"/>
  <c r="CA7" i="9"/>
  <c r="BT7" i="9" s="1"/>
  <c r="AD7" i="9"/>
  <c r="D7" i="9" s="1"/>
  <c r="BY9" i="9" l="1"/>
  <c r="BR9" i="9" s="1"/>
  <c r="BS9" i="9"/>
  <c r="BY7" i="9"/>
  <c r="BR7" i="9" s="1"/>
  <c r="DI7" i="8" l="1"/>
  <c r="DG7" i="8"/>
  <c r="DF7" i="8"/>
  <c r="DE7" i="8"/>
  <c r="DD7" i="8"/>
  <c r="DC7" i="8"/>
  <c r="DB7" i="8"/>
  <c r="DA7" i="8"/>
  <c r="CZ7" i="8"/>
  <c r="CS7" i="8" s="1"/>
  <c r="CL7" i="8"/>
  <c r="CK7" i="8"/>
  <c r="CJ7" i="8"/>
  <c r="CF7" i="8" s="1"/>
  <c r="CI7" i="8"/>
  <c r="CH7" i="8"/>
  <c r="CG7" i="8"/>
  <c r="BK7" i="8"/>
  <c r="BD7" i="8"/>
  <c r="BC7" i="8" s="1"/>
  <c r="AY7" i="8"/>
  <c r="AU7" i="8"/>
  <c r="CY7" i="8" s="1"/>
  <c r="CR7" i="8" s="1"/>
  <c r="AQ7" i="8"/>
  <c r="CX7" i="8" s="1"/>
  <c r="CQ7" i="8" s="1"/>
  <c r="AM7" i="8"/>
  <c r="CW7" i="8" s="1"/>
  <c r="CP7" i="8" s="1"/>
  <c r="AI7" i="8"/>
  <c r="CV7" i="8" s="1"/>
  <c r="CO7" i="8" s="1"/>
  <c r="AE7" i="8"/>
  <c r="CU7" i="8" s="1"/>
  <c r="Z7" i="8"/>
  <c r="CE7" i="8" s="1"/>
  <c r="BX7" i="8" s="1"/>
  <c r="V7" i="8"/>
  <c r="CD7" i="8" s="1"/>
  <c r="BW7" i="8" s="1"/>
  <c r="R7" i="8"/>
  <c r="CC7" i="8" s="1"/>
  <c r="BV7" i="8" s="1"/>
  <c r="N7" i="8"/>
  <c r="E7" i="8" s="1"/>
  <c r="J7" i="8"/>
  <c r="CA7" i="8" s="1"/>
  <c r="BT7" i="8" s="1"/>
  <c r="F7" i="8"/>
  <c r="BZ7" i="8" s="1"/>
  <c r="BS7" i="8" l="1"/>
  <c r="CN7" i="8"/>
  <c r="CT7" i="8"/>
  <c r="CM7" i="8" s="1"/>
  <c r="AD7" i="8"/>
  <c r="D7" i="8" s="1"/>
  <c r="CB7" i="8"/>
  <c r="BU7" i="8" s="1"/>
  <c r="BY7" i="8" l="1"/>
  <c r="BR7" i="8" s="1"/>
  <c r="DI7" i="7" l="1"/>
  <c r="DG7" i="7"/>
  <c r="DF7" i="7"/>
  <c r="DE7" i="7"/>
  <c r="DD7" i="7"/>
  <c r="DC7" i="7"/>
  <c r="DB7" i="7"/>
  <c r="DA7" i="7" s="1"/>
  <c r="CU7" i="7"/>
  <c r="CN7" i="7" s="1"/>
  <c r="CL7" i="7"/>
  <c r="CK7" i="7"/>
  <c r="CF7" i="7" s="1"/>
  <c r="CJ7" i="7"/>
  <c r="CI7" i="7"/>
  <c r="CH7" i="7"/>
  <c r="CG7" i="7"/>
  <c r="BK7" i="7"/>
  <c r="BD7" i="7"/>
  <c r="BC7" i="7"/>
  <c r="AY7" i="7"/>
  <c r="CZ7" i="7" s="1"/>
  <c r="CS7" i="7" s="1"/>
  <c r="AU7" i="7"/>
  <c r="CY7" i="7" s="1"/>
  <c r="CR7" i="7" s="1"/>
  <c r="AQ7" i="7"/>
  <c r="CX7" i="7" s="1"/>
  <c r="CQ7" i="7" s="1"/>
  <c r="AM7" i="7"/>
  <c r="CW7" i="7" s="1"/>
  <c r="CP7" i="7" s="1"/>
  <c r="AI7" i="7"/>
  <c r="CV7" i="7" s="1"/>
  <c r="AE7" i="7"/>
  <c r="Z7" i="7"/>
  <c r="CE7" i="7" s="1"/>
  <c r="BX7" i="7" s="1"/>
  <c r="V7" i="7"/>
  <c r="CD7" i="7" s="1"/>
  <c r="BW7" i="7" s="1"/>
  <c r="R7" i="7"/>
  <c r="E7" i="7" s="1"/>
  <c r="N7" i="7"/>
  <c r="CB7" i="7" s="1"/>
  <c r="BU7" i="7" s="1"/>
  <c r="J7" i="7"/>
  <c r="CA7" i="7" s="1"/>
  <c r="BT7" i="7" s="1"/>
  <c r="F7" i="7"/>
  <c r="BZ7" i="7" s="1"/>
  <c r="CT7" i="7" l="1"/>
  <c r="CM7" i="7" s="1"/>
  <c r="CO7" i="7"/>
  <c r="BS7" i="7"/>
  <c r="CC7" i="7"/>
  <c r="BV7" i="7" s="1"/>
  <c r="AD7" i="7"/>
  <c r="D7" i="7" s="1"/>
  <c r="BY7" i="7" l="1"/>
  <c r="BR7" i="7" s="1"/>
  <c r="DI7" i="6" l="1"/>
  <c r="DG7" i="6"/>
  <c r="DF7" i="6"/>
  <c r="DE7" i="6"/>
  <c r="DD7" i="6"/>
  <c r="DC7" i="6"/>
  <c r="DB7" i="6"/>
  <c r="DA7" i="6"/>
  <c r="CZ7" i="6"/>
  <c r="CV7" i="6"/>
  <c r="CO7" i="6" s="1"/>
  <c r="CS7" i="6"/>
  <c r="CL7" i="6"/>
  <c r="CK7" i="6"/>
  <c r="CF7" i="6" s="1"/>
  <c r="CJ7" i="6"/>
  <c r="CI7" i="6"/>
  <c r="CH7" i="6"/>
  <c r="CG7" i="6"/>
  <c r="BK7" i="6"/>
  <c r="BD7" i="6"/>
  <c r="BC7" i="6" s="1"/>
  <c r="AY7" i="6"/>
  <c r="AU7" i="6"/>
  <c r="CY7" i="6" s="1"/>
  <c r="CR7" i="6" s="1"/>
  <c r="AQ7" i="6"/>
  <c r="CX7" i="6" s="1"/>
  <c r="CQ7" i="6" s="1"/>
  <c r="AM7" i="6"/>
  <c r="CW7" i="6" s="1"/>
  <c r="CP7" i="6" s="1"/>
  <c r="AI7" i="6"/>
  <c r="AE7" i="6"/>
  <c r="CU7" i="6" s="1"/>
  <c r="Z7" i="6"/>
  <c r="CE7" i="6" s="1"/>
  <c r="BX7" i="6" s="1"/>
  <c r="V7" i="6"/>
  <c r="CD7" i="6" s="1"/>
  <c r="BW7" i="6" s="1"/>
  <c r="R7" i="6"/>
  <c r="CC7" i="6" s="1"/>
  <c r="BV7" i="6" s="1"/>
  <c r="N7" i="6"/>
  <c r="CB7" i="6" s="1"/>
  <c r="BU7" i="6" s="1"/>
  <c r="J7" i="6"/>
  <c r="CA7" i="6" s="1"/>
  <c r="BT7" i="6" s="1"/>
  <c r="F7" i="6"/>
  <c r="BZ7" i="6" s="1"/>
  <c r="DI7" i="5"/>
  <c r="DG7" i="5"/>
  <c r="DF7" i="5"/>
  <c r="DE7" i="5"/>
  <c r="DD7" i="5"/>
  <c r="DC7" i="5"/>
  <c r="DB7" i="5"/>
  <c r="DA7" i="5" s="1"/>
  <c r="CU7" i="5"/>
  <c r="CN7" i="5" s="1"/>
  <c r="CL7" i="5"/>
  <c r="CK7" i="5"/>
  <c r="CJ7" i="5"/>
  <c r="CI7" i="5"/>
  <c r="CF7" i="5" s="1"/>
  <c r="CH7" i="5"/>
  <c r="CG7" i="5"/>
  <c r="BK7" i="5"/>
  <c r="BD7" i="5"/>
  <c r="BC7" i="5"/>
  <c r="AY7" i="5"/>
  <c r="CZ7" i="5" s="1"/>
  <c r="CS7" i="5" s="1"/>
  <c r="AU7" i="5"/>
  <c r="CY7" i="5" s="1"/>
  <c r="CR7" i="5" s="1"/>
  <c r="AQ7" i="5"/>
  <c r="CX7" i="5" s="1"/>
  <c r="CQ7" i="5" s="1"/>
  <c r="AM7" i="5"/>
  <c r="CW7" i="5" s="1"/>
  <c r="CP7" i="5" s="1"/>
  <c r="AI7" i="5"/>
  <c r="CV7" i="5" s="1"/>
  <c r="AE7" i="5"/>
  <c r="Z7" i="5"/>
  <c r="CE7" i="5" s="1"/>
  <c r="BX7" i="5" s="1"/>
  <c r="V7" i="5"/>
  <c r="CD7" i="5" s="1"/>
  <c r="BW7" i="5" s="1"/>
  <c r="R7" i="5"/>
  <c r="CC7" i="5" s="1"/>
  <c r="BV7" i="5" s="1"/>
  <c r="N7" i="5"/>
  <c r="CB7" i="5" s="1"/>
  <c r="BU7" i="5" s="1"/>
  <c r="J7" i="5"/>
  <c r="CA7" i="5" s="1"/>
  <c r="BT7" i="5" s="1"/>
  <c r="F7" i="5"/>
  <c r="BZ7" i="5" s="1"/>
  <c r="DI7" i="4"/>
  <c r="DG7" i="4"/>
  <c r="DF7" i="4"/>
  <c r="DE7" i="4"/>
  <c r="DD7" i="4"/>
  <c r="DC7" i="4"/>
  <c r="DB7" i="4"/>
  <c r="DA7" i="4"/>
  <c r="CL7" i="4"/>
  <c r="CK7" i="4"/>
  <c r="CJ7" i="4"/>
  <c r="CI7" i="4"/>
  <c r="CH7" i="4"/>
  <c r="CG7" i="4"/>
  <c r="CF7" i="4" s="1"/>
  <c r="BK7" i="4"/>
  <c r="BC7" i="4" s="1"/>
  <c r="BD7" i="4"/>
  <c r="AY7" i="4"/>
  <c r="CZ7" i="4" s="1"/>
  <c r="CS7" i="4" s="1"/>
  <c r="AU7" i="4"/>
  <c r="CY7" i="4" s="1"/>
  <c r="CR7" i="4" s="1"/>
  <c r="AQ7" i="4"/>
  <c r="CX7" i="4" s="1"/>
  <c r="CQ7" i="4" s="1"/>
  <c r="AM7" i="4"/>
  <c r="CW7" i="4" s="1"/>
  <c r="CP7" i="4" s="1"/>
  <c r="AI7" i="4"/>
  <c r="CV7" i="4" s="1"/>
  <c r="CO7" i="4" s="1"/>
  <c r="AE7" i="4"/>
  <c r="AD7" i="4" s="1"/>
  <c r="Z7" i="4"/>
  <c r="CE7" i="4" s="1"/>
  <c r="BX7" i="4" s="1"/>
  <c r="V7" i="4"/>
  <c r="CD7" i="4" s="1"/>
  <c r="BW7" i="4" s="1"/>
  <c r="R7" i="4"/>
  <c r="E7" i="4" s="1"/>
  <c r="N7" i="4"/>
  <c r="CB7" i="4" s="1"/>
  <c r="BU7" i="4" s="1"/>
  <c r="J7" i="4"/>
  <c r="CA7" i="4" s="1"/>
  <c r="BT7" i="4" s="1"/>
  <c r="F7" i="4"/>
  <c r="BZ7" i="4" s="1"/>
  <c r="DI9" i="3"/>
  <c r="DG9" i="3"/>
  <c r="DF9" i="3"/>
  <c r="DE9" i="3"/>
  <c r="DD9" i="3"/>
  <c r="DC9" i="3"/>
  <c r="DB9" i="3"/>
  <c r="DA9" i="3" s="1"/>
  <c r="CL9" i="3"/>
  <c r="CK9" i="3"/>
  <c r="CF9" i="3" s="1"/>
  <c r="CJ9" i="3"/>
  <c r="CI9" i="3"/>
  <c r="CH9" i="3"/>
  <c r="CG9" i="3"/>
  <c r="BK9" i="3"/>
  <c r="BD9" i="3"/>
  <c r="BC9" i="3"/>
  <c r="AY9" i="3"/>
  <c r="CZ9" i="3" s="1"/>
  <c r="CS9" i="3" s="1"/>
  <c r="AU9" i="3"/>
  <c r="CY9" i="3" s="1"/>
  <c r="CR9" i="3" s="1"/>
  <c r="AQ9" i="3"/>
  <c r="CX9" i="3" s="1"/>
  <c r="CQ9" i="3" s="1"/>
  <c r="AM9" i="3"/>
  <c r="CW9" i="3" s="1"/>
  <c r="CP9" i="3" s="1"/>
  <c r="AI9" i="3"/>
  <c r="CV9" i="3" s="1"/>
  <c r="CO9" i="3" s="1"/>
  <c r="AE9" i="3"/>
  <c r="CU9" i="3" s="1"/>
  <c r="Z9" i="3"/>
  <c r="CE9" i="3" s="1"/>
  <c r="BX9" i="3" s="1"/>
  <c r="V9" i="3"/>
  <c r="CD9" i="3" s="1"/>
  <c r="BW9" i="3" s="1"/>
  <c r="R9" i="3"/>
  <c r="E9" i="3" s="1"/>
  <c r="N9" i="3"/>
  <c r="CB9" i="3" s="1"/>
  <c r="BU9" i="3" s="1"/>
  <c r="J9" i="3"/>
  <c r="CA9" i="3" s="1"/>
  <c r="BT9" i="3" s="1"/>
  <c r="F9" i="3"/>
  <c r="BZ9" i="3" s="1"/>
  <c r="DI8" i="3"/>
  <c r="DG8" i="3"/>
  <c r="DF8" i="3"/>
  <c r="DE8" i="3"/>
  <c r="DD8" i="3"/>
  <c r="DC8" i="3"/>
  <c r="DB8" i="3"/>
  <c r="DA8" i="3"/>
  <c r="CL8" i="3"/>
  <c r="CK8" i="3"/>
  <c r="CF8" i="3" s="1"/>
  <c r="CJ8" i="3"/>
  <c r="CI8" i="3"/>
  <c r="CH8" i="3"/>
  <c r="CG8" i="3"/>
  <c r="BK8" i="3"/>
  <c r="BD8" i="3"/>
  <c r="BC8" i="3"/>
  <c r="AY8" i="3"/>
  <c r="CZ8" i="3" s="1"/>
  <c r="CS8" i="3" s="1"/>
  <c r="AU8" i="3"/>
  <c r="CY8" i="3" s="1"/>
  <c r="CR8" i="3" s="1"/>
  <c r="AQ8" i="3"/>
  <c r="CX8" i="3" s="1"/>
  <c r="CQ8" i="3" s="1"/>
  <c r="AM8" i="3"/>
  <c r="CW8" i="3" s="1"/>
  <c r="CP8" i="3" s="1"/>
  <c r="AI8" i="3"/>
  <c r="CV8" i="3" s="1"/>
  <c r="CO8" i="3" s="1"/>
  <c r="AE8" i="3"/>
  <c r="CU8" i="3" s="1"/>
  <c r="Z8" i="3"/>
  <c r="CE8" i="3" s="1"/>
  <c r="BX8" i="3" s="1"/>
  <c r="V8" i="3"/>
  <c r="CD8" i="3" s="1"/>
  <c r="BW8" i="3" s="1"/>
  <c r="R8" i="3"/>
  <c r="CC8" i="3" s="1"/>
  <c r="BV8" i="3" s="1"/>
  <c r="N8" i="3"/>
  <c r="CB8" i="3" s="1"/>
  <c r="BU8" i="3" s="1"/>
  <c r="J8" i="3"/>
  <c r="CA8" i="3" s="1"/>
  <c r="BT8" i="3" s="1"/>
  <c r="F8" i="3"/>
  <c r="BZ8" i="3" s="1"/>
  <c r="DI7" i="3"/>
  <c r="DG7" i="3"/>
  <c r="DF7" i="3"/>
  <c r="DE7" i="3"/>
  <c r="DD7" i="3"/>
  <c r="DC7" i="3"/>
  <c r="DB7" i="3"/>
  <c r="DA7" i="3" s="1"/>
  <c r="CU7" i="3"/>
  <c r="CN7" i="3" s="1"/>
  <c r="CL7" i="3"/>
  <c r="CK7" i="3"/>
  <c r="CF7" i="3" s="1"/>
  <c r="CJ7" i="3"/>
  <c r="CI7" i="3"/>
  <c r="CH7" i="3"/>
  <c r="CG7" i="3"/>
  <c r="BK7" i="3"/>
  <c r="BD7" i="3"/>
  <c r="BC7" i="3"/>
  <c r="AY7" i="3"/>
  <c r="CZ7" i="3" s="1"/>
  <c r="CS7" i="3" s="1"/>
  <c r="AU7" i="3"/>
  <c r="CY7" i="3" s="1"/>
  <c r="CR7" i="3" s="1"/>
  <c r="AQ7" i="3"/>
  <c r="CX7" i="3" s="1"/>
  <c r="CQ7" i="3" s="1"/>
  <c r="AM7" i="3"/>
  <c r="CW7" i="3" s="1"/>
  <c r="CP7" i="3" s="1"/>
  <c r="AI7" i="3"/>
  <c r="CV7" i="3" s="1"/>
  <c r="AE7" i="3"/>
  <c r="Z7" i="3"/>
  <c r="CE7" i="3" s="1"/>
  <c r="BX7" i="3" s="1"/>
  <c r="V7" i="3"/>
  <c r="CD7" i="3" s="1"/>
  <c r="BW7" i="3" s="1"/>
  <c r="R7" i="3"/>
  <c r="E7" i="3" s="1"/>
  <c r="N7" i="3"/>
  <c r="CB7" i="3" s="1"/>
  <c r="BU7" i="3" s="1"/>
  <c r="J7" i="3"/>
  <c r="CA7" i="3" s="1"/>
  <c r="BT7" i="3" s="1"/>
  <c r="F7" i="3"/>
  <c r="BZ7" i="3" s="1"/>
  <c r="DI9" i="2"/>
  <c r="DG9" i="2"/>
  <c r="DF9" i="2"/>
  <c r="DE9" i="2"/>
  <c r="DD9" i="2"/>
  <c r="DC9" i="2"/>
  <c r="DB9" i="2"/>
  <c r="DA9" i="2" s="1"/>
  <c r="CW9" i="2"/>
  <c r="CP9" i="2" s="1"/>
  <c r="CL9" i="2"/>
  <c r="CK9" i="2"/>
  <c r="CJ9" i="2"/>
  <c r="CI9" i="2"/>
  <c r="CH9" i="2"/>
  <c r="CG9" i="2"/>
  <c r="CF9" i="2" s="1"/>
  <c r="BK9" i="2"/>
  <c r="BD9" i="2"/>
  <c r="BC9" i="2" s="1"/>
  <c r="AY9" i="2"/>
  <c r="CZ9" i="2" s="1"/>
  <c r="CS9" i="2" s="1"/>
  <c r="AU9" i="2"/>
  <c r="CY9" i="2" s="1"/>
  <c r="CR9" i="2" s="1"/>
  <c r="AQ9" i="2"/>
  <c r="CX9" i="2" s="1"/>
  <c r="CQ9" i="2" s="1"/>
  <c r="AM9" i="2"/>
  <c r="AI9" i="2"/>
  <c r="CV9" i="2" s="1"/>
  <c r="CO9" i="2" s="1"/>
  <c r="AE9" i="2"/>
  <c r="AD9" i="2" s="1"/>
  <c r="Z9" i="2"/>
  <c r="CE9" i="2" s="1"/>
  <c r="BX9" i="2" s="1"/>
  <c r="V9" i="2"/>
  <c r="E9" i="2" s="1"/>
  <c r="D9" i="2" s="1"/>
  <c r="R9" i="2"/>
  <c r="CC9" i="2" s="1"/>
  <c r="BV9" i="2" s="1"/>
  <c r="N9" i="2"/>
  <c r="CB9" i="2" s="1"/>
  <c r="BU9" i="2" s="1"/>
  <c r="J9" i="2"/>
  <c r="CA9" i="2" s="1"/>
  <c r="BT9" i="2" s="1"/>
  <c r="F9" i="2"/>
  <c r="BZ9" i="2" s="1"/>
  <c r="DI8" i="2"/>
  <c r="DG8" i="2"/>
  <c r="DF8" i="2"/>
  <c r="DE8" i="2"/>
  <c r="DD8" i="2"/>
  <c r="DC8" i="2"/>
  <c r="DB8" i="2"/>
  <c r="DA8" i="2" s="1"/>
  <c r="CU8" i="2"/>
  <c r="CN8" i="2" s="1"/>
  <c r="CL8" i="2"/>
  <c r="CK8" i="2"/>
  <c r="CJ8" i="2"/>
  <c r="CI8" i="2"/>
  <c r="CH8" i="2"/>
  <c r="CG8" i="2"/>
  <c r="CF8" i="2" s="1"/>
  <c r="CD8" i="2"/>
  <c r="BW8" i="2" s="1"/>
  <c r="BK8" i="2"/>
  <c r="BD8" i="2"/>
  <c r="BC8" i="2"/>
  <c r="AY8" i="2"/>
  <c r="CZ8" i="2" s="1"/>
  <c r="CS8" i="2" s="1"/>
  <c r="AU8" i="2"/>
  <c r="CY8" i="2" s="1"/>
  <c r="CR8" i="2" s="1"/>
  <c r="AQ8" i="2"/>
  <c r="CX8" i="2" s="1"/>
  <c r="CQ8" i="2" s="1"/>
  <c r="AM8" i="2"/>
  <c r="CW8" i="2" s="1"/>
  <c r="CP8" i="2" s="1"/>
  <c r="AI8" i="2"/>
  <c r="CV8" i="2" s="1"/>
  <c r="AE8" i="2"/>
  <c r="AD8" i="2" s="1"/>
  <c r="Z8" i="2"/>
  <c r="CE8" i="2" s="1"/>
  <c r="BX8" i="2" s="1"/>
  <c r="V8" i="2"/>
  <c r="R8" i="2"/>
  <c r="E8" i="2" s="1"/>
  <c r="N8" i="2"/>
  <c r="CB8" i="2" s="1"/>
  <c r="BU8" i="2" s="1"/>
  <c r="J8" i="2"/>
  <c r="CA8" i="2" s="1"/>
  <c r="BT8" i="2" s="1"/>
  <c r="F8" i="2"/>
  <c r="BZ8" i="2" s="1"/>
  <c r="DI7" i="2"/>
  <c r="DG7" i="2"/>
  <c r="DF7" i="2"/>
  <c r="DE7" i="2"/>
  <c r="DD7" i="2"/>
  <c r="DC7" i="2"/>
  <c r="DB7" i="2"/>
  <c r="DA7" i="2"/>
  <c r="CU7" i="2"/>
  <c r="CN7" i="2" s="1"/>
  <c r="CL7" i="2"/>
  <c r="CK7" i="2"/>
  <c r="CJ7" i="2"/>
  <c r="CI7" i="2"/>
  <c r="CH7" i="2"/>
  <c r="CG7" i="2"/>
  <c r="CF7" i="2" s="1"/>
  <c r="BK7" i="2"/>
  <c r="BD7" i="2"/>
  <c r="BC7" i="2"/>
  <c r="AY7" i="2"/>
  <c r="CZ7" i="2" s="1"/>
  <c r="CS7" i="2" s="1"/>
  <c r="AU7" i="2"/>
  <c r="CY7" i="2" s="1"/>
  <c r="CR7" i="2" s="1"/>
  <c r="AQ7" i="2"/>
  <c r="CX7" i="2" s="1"/>
  <c r="CQ7" i="2" s="1"/>
  <c r="AM7" i="2"/>
  <c r="CW7" i="2" s="1"/>
  <c r="CP7" i="2" s="1"/>
  <c r="AI7" i="2"/>
  <c r="CV7" i="2" s="1"/>
  <c r="CO7" i="2" s="1"/>
  <c r="AE7" i="2"/>
  <c r="Z7" i="2"/>
  <c r="CE7" i="2" s="1"/>
  <c r="BX7" i="2" s="1"/>
  <c r="V7" i="2"/>
  <c r="CD7" i="2" s="1"/>
  <c r="BW7" i="2" s="1"/>
  <c r="R7" i="2"/>
  <c r="CC7" i="2" s="1"/>
  <c r="BV7" i="2" s="1"/>
  <c r="N7" i="2"/>
  <c r="CB7" i="2" s="1"/>
  <c r="BU7" i="2" s="1"/>
  <c r="J7" i="2"/>
  <c r="CA7" i="2" s="1"/>
  <c r="BT7" i="2" s="1"/>
  <c r="F7" i="2"/>
  <c r="BZ7" i="2" s="1"/>
  <c r="BS7" i="6" l="1"/>
  <c r="BY7" i="6"/>
  <c r="BR7" i="6" s="1"/>
  <c r="CN7" i="6"/>
  <c r="CT7" i="6"/>
  <c r="CM7" i="6" s="1"/>
  <c r="AD7" i="6"/>
  <c r="E7" i="6"/>
  <c r="CT7" i="5"/>
  <c r="CM7" i="5" s="1"/>
  <c r="CO7" i="5"/>
  <c r="BS7" i="5"/>
  <c r="BY7" i="5"/>
  <c r="BR7" i="5" s="1"/>
  <c r="AD7" i="5"/>
  <c r="E7" i="5"/>
  <c r="D7" i="5" s="1"/>
  <c r="BS7" i="4"/>
  <c r="BY7" i="4"/>
  <c r="BR7" i="4" s="1"/>
  <c r="D7" i="4"/>
  <c r="CU7" i="4"/>
  <c r="CC7" i="4"/>
  <c r="BV7" i="4" s="1"/>
  <c r="CN9" i="3"/>
  <c r="CT9" i="3"/>
  <c r="CM9" i="3" s="1"/>
  <c r="BS9" i="3"/>
  <c r="CC9" i="3"/>
  <c r="BV9" i="3" s="1"/>
  <c r="AD9" i="3"/>
  <c r="D9" i="3" s="1"/>
  <c r="CN8" i="3"/>
  <c r="CT8" i="3"/>
  <c r="CM8" i="3" s="1"/>
  <c r="BS8" i="3"/>
  <c r="BY8" i="3"/>
  <c r="BR8" i="3" s="1"/>
  <c r="AD8" i="3"/>
  <c r="E8" i="3"/>
  <c r="D8" i="3" s="1"/>
  <c r="CO7" i="3"/>
  <c r="CT7" i="3"/>
  <c r="CM7" i="3" s="1"/>
  <c r="BS7" i="3"/>
  <c r="CC7" i="3"/>
  <c r="BV7" i="3" s="1"/>
  <c r="AD7" i="3"/>
  <c r="D7" i="3" s="1"/>
  <c r="BS9" i="2"/>
  <c r="CD9" i="2"/>
  <c r="BW9" i="2" s="1"/>
  <c r="CU9" i="2"/>
  <c r="CO8" i="2"/>
  <c r="CT8" i="2"/>
  <c r="CM8" i="2" s="1"/>
  <c r="BS8" i="2"/>
  <c r="D8" i="2"/>
  <c r="CC8" i="2"/>
  <c r="BV8" i="2" s="1"/>
  <c r="BS7" i="2"/>
  <c r="BY7" i="2"/>
  <c r="BR7" i="2" s="1"/>
  <c r="CT7" i="2"/>
  <c r="CM7" i="2" s="1"/>
  <c r="AD7" i="2"/>
  <c r="E7" i="2"/>
  <c r="D7" i="6" l="1"/>
  <c r="CN7" i="4"/>
  <c r="CT7" i="4"/>
  <c r="CM7" i="4" s="1"/>
  <c r="BY9" i="3"/>
  <c r="BR9" i="3" s="1"/>
  <c r="BY7" i="3"/>
  <c r="BR7" i="3" s="1"/>
  <c r="CN9" i="2"/>
  <c r="CT9" i="2"/>
  <c r="CM9" i="2" s="1"/>
  <c r="BY9" i="2"/>
  <c r="BR9" i="2" s="1"/>
  <c r="BY8" i="2"/>
  <c r="BR8" i="2" s="1"/>
  <c r="D7" i="2"/>
</calcChain>
</file>

<file path=xl/comments1.xml><?xml version="1.0" encoding="utf-8"?>
<comments xmlns="http://schemas.openxmlformats.org/spreadsheetml/2006/main">
  <authors>
    <author>田丸　敏弘</author>
  </authors>
  <commentList>
    <comment ref="Q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田丸　敏弘:</t>
        </r>
        <r>
          <rPr>
            <sz val="9"/>
            <color indexed="81"/>
            <rFont val="MS P ゴシック"/>
            <family val="3"/>
            <charset val="128"/>
          </rPr>
          <t xml:space="preserve">
合計を100%にするために最大値で0.001を除した。</t>
        </r>
      </text>
    </comment>
  </commentList>
</comments>
</file>

<file path=xl/comments2.xml><?xml version="1.0" encoding="utf-8"?>
<comments xmlns="http://schemas.openxmlformats.org/spreadsheetml/2006/main">
  <authors>
    <author>田丸　敏弘</author>
  </authors>
  <commentList>
    <comment ref="Q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田丸　敏弘:</t>
        </r>
        <r>
          <rPr>
            <sz val="9"/>
            <color indexed="81"/>
            <rFont val="MS P ゴシック"/>
            <family val="3"/>
            <charset val="128"/>
          </rPr>
          <t xml:space="preserve">
合計を100%にするために最大値で0.001を除した。</t>
        </r>
      </text>
    </comment>
  </commentList>
</comments>
</file>

<file path=xl/comments3.xml><?xml version="1.0" encoding="utf-8"?>
<comments xmlns="http://schemas.openxmlformats.org/spreadsheetml/2006/main">
  <authors>
    <author>田丸　敏弘</author>
  </authors>
  <commentList>
    <comment ref="Q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田丸　敏弘:</t>
        </r>
        <r>
          <rPr>
            <sz val="9"/>
            <color indexed="81"/>
            <rFont val="MS P ゴシック"/>
            <family val="3"/>
            <charset val="128"/>
          </rPr>
          <t xml:space="preserve">
合計を100%にするために最大値で0.001を除した。</t>
        </r>
      </text>
    </comment>
  </commentList>
</comments>
</file>

<file path=xl/comments4.xml><?xml version="1.0" encoding="utf-8"?>
<comments xmlns="http://schemas.openxmlformats.org/spreadsheetml/2006/main">
  <authors>
    <author>田丸　敏弘</author>
  </authors>
  <commentList>
    <comment ref="Q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田丸　敏弘:</t>
        </r>
        <r>
          <rPr>
            <sz val="9"/>
            <color indexed="81"/>
            <rFont val="MS P ゴシック"/>
            <family val="3"/>
            <charset val="128"/>
          </rPr>
          <t xml:space="preserve">
合計を100%にするために最大値で0.001を除した。</t>
        </r>
      </text>
    </comment>
  </commentList>
</comments>
</file>

<file path=xl/comments5.xml><?xml version="1.0" encoding="utf-8"?>
<comments xmlns="http://schemas.openxmlformats.org/spreadsheetml/2006/main">
  <authors>
    <author>田丸　敏弘</author>
  </authors>
  <commentList>
    <comment ref="Q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田丸　敏弘:</t>
        </r>
        <r>
          <rPr>
            <sz val="9"/>
            <color indexed="81"/>
            <rFont val="MS P ゴシック"/>
            <family val="3"/>
            <charset val="128"/>
          </rPr>
          <t xml:space="preserve">
合計を100%にするために最大値で0.001を除した。</t>
        </r>
      </text>
    </comment>
  </commentList>
</comments>
</file>

<file path=xl/comments6.xml><?xml version="1.0" encoding="utf-8"?>
<comments xmlns="http://schemas.openxmlformats.org/spreadsheetml/2006/main">
  <authors>
    <author>田丸　敏弘</author>
  </authors>
  <commentList>
    <comment ref="Q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田丸　敏弘:</t>
        </r>
        <r>
          <rPr>
            <sz val="9"/>
            <color indexed="81"/>
            <rFont val="MS P ゴシック"/>
            <family val="3"/>
            <charset val="128"/>
          </rPr>
          <t xml:space="preserve">
合計を100%にするために最大値で0.001を除した。</t>
        </r>
      </text>
    </comment>
  </commentList>
</comments>
</file>

<file path=xl/sharedStrings.xml><?xml version="1.0" encoding="utf-8"?>
<sst xmlns="http://schemas.openxmlformats.org/spreadsheetml/2006/main" count="3507" uniqueCount="215">
  <si>
    <t>混合ごみ：可燃または不燃を問わずに収集されるもの 
可燃ごみ：焼却施設にて中間処理することを主に目的として収集されるもの
不燃ごみ：焼却施設以外の中間処理施設にて処理する、または最終処分することを目的とし て収集されるもの 
資源ごみ：再資源化することを目的とし収集されるもの 
その他のごみ：有害ごみや危険ごみ等で収集されるもの</t>
    <phoneticPr fontId="2"/>
  </si>
  <si>
    <t>都道府県名</t>
    <phoneticPr fontId="4"/>
  </si>
  <si>
    <t>地方公共団体コード</t>
    <phoneticPr fontId="4"/>
  </si>
  <si>
    <t>市区町村名</t>
    <phoneticPr fontId="4"/>
  </si>
  <si>
    <t>ごみ搬入量 (生活系ごみ収集量+事業系ごみ収集量+直接搬入量)</t>
    <phoneticPr fontId="4"/>
  </si>
  <si>
    <t>生活系ごみ搬入量</t>
    <phoneticPr fontId="4"/>
  </si>
  <si>
    <t>事業系ごみ搬入量</t>
    <phoneticPr fontId="4"/>
  </si>
  <si>
    <t>自家処理量</t>
    <phoneticPr fontId="4"/>
  </si>
  <si>
    <t>家電４品目収集量(直営+委託+許可+直接搬入)</t>
    <phoneticPr fontId="4"/>
  </si>
  <si>
    <t>生活系ごみ収集量 (混合ごみ+可燃ごみ+不燃ごみ+資源ごみ+その他+粗大ごみ)</t>
    <phoneticPr fontId="4"/>
  </si>
  <si>
    <t>事業系ごみ収集量 (混合ごみ+可燃ごみ+不燃ごみ+資源ごみ+その他+粗大ごみ)</t>
    <phoneticPr fontId="4"/>
  </si>
  <si>
    <t>直接搬入量</t>
    <phoneticPr fontId="4"/>
  </si>
  <si>
    <t>生活系ごみ収集量＋直接搬入量</t>
    <phoneticPr fontId="4"/>
  </si>
  <si>
    <t>事業系ごみ収集量＋直接搬入量</t>
    <phoneticPr fontId="4"/>
  </si>
  <si>
    <t>合計</t>
    <phoneticPr fontId="4"/>
  </si>
  <si>
    <t>直営</t>
    <phoneticPr fontId="4"/>
  </si>
  <si>
    <t>委託</t>
    <phoneticPr fontId="4"/>
  </si>
  <si>
    <t>許可</t>
    <phoneticPr fontId="4"/>
  </si>
  <si>
    <t>直接搬入</t>
    <phoneticPr fontId="4"/>
  </si>
  <si>
    <t>混合ごみ (直営+委託+許可)</t>
    <phoneticPr fontId="4"/>
  </si>
  <si>
    <t>可燃ごみ (直営+委託+許可)</t>
    <phoneticPr fontId="4"/>
  </si>
  <si>
    <t>不燃ごみ (直営+委託+許可)</t>
    <phoneticPr fontId="4"/>
  </si>
  <si>
    <t>資源ごみ (直営+委託+許可)</t>
    <phoneticPr fontId="4"/>
  </si>
  <si>
    <t>その他のごみ (直営+委託+許可)</t>
    <phoneticPr fontId="4"/>
  </si>
  <si>
    <t>粗大ごみ (直営+委託+許可)</t>
    <phoneticPr fontId="4"/>
  </si>
  <si>
    <t>直接搬入量（生活系ごみ）</t>
    <phoneticPr fontId="4"/>
  </si>
  <si>
    <t>直接搬入量（事業系ごみ）</t>
    <phoneticPr fontId="4"/>
  </si>
  <si>
    <t>直接搬入量(混合ごみ+可燃ごみ+不燃ごみ+資源ごみ+その他+粗大ごみ)</t>
    <phoneticPr fontId="4"/>
  </si>
  <si>
    <t>混合ごみ</t>
    <phoneticPr fontId="4"/>
  </si>
  <si>
    <t>可燃ごみ</t>
    <phoneticPr fontId="4"/>
  </si>
  <si>
    <t>不燃ごみ</t>
    <phoneticPr fontId="4"/>
  </si>
  <si>
    <t>資源ごみ</t>
    <phoneticPr fontId="4"/>
  </si>
  <si>
    <t>その他のごみ</t>
    <phoneticPr fontId="4"/>
  </si>
  <si>
    <t>粗大ごみ</t>
    <phoneticPr fontId="4"/>
  </si>
  <si>
    <t>（ｔ）</t>
    <phoneticPr fontId="4"/>
  </si>
  <si>
    <t>(t)</t>
    <phoneticPr fontId="4"/>
  </si>
  <si>
    <t>H23</t>
  </si>
  <si>
    <t>H23</t>
    <phoneticPr fontId="2"/>
  </si>
  <si>
    <t>北海道</t>
    <phoneticPr fontId="4"/>
  </si>
  <si>
    <t>01100</t>
    <phoneticPr fontId="4"/>
  </si>
  <si>
    <t>札幌市</t>
    <phoneticPr fontId="4"/>
  </si>
  <si>
    <t>01235</t>
    <phoneticPr fontId="4"/>
  </si>
  <si>
    <t>石狩市</t>
    <phoneticPr fontId="4"/>
  </si>
  <si>
    <t>01303</t>
    <phoneticPr fontId="4"/>
  </si>
  <si>
    <t>当別町</t>
    <phoneticPr fontId="4"/>
  </si>
  <si>
    <t>H24</t>
  </si>
  <si>
    <t>H24</t>
    <phoneticPr fontId="2"/>
  </si>
  <si>
    <t>都道府県名</t>
    <rPh sb="4" eb="5">
      <t>メイ</t>
    </rPh>
    <phoneticPr fontId="4"/>
  </si>
  <si>
    <t>地方公共団体コード</t>
    <rPh sb="0" eb="2">
      <t>チホウ</t>
    </rPh>
    <rPh sb="2" eb="4">
      <t>コウキョウ</t>
    </rPh>
    <rPh sb="4" eb="6">
      <t>ダンタイ</t>
    </rPh>
    <phoneticPr fontId="4"/>
  </si>
  <si>
    <t>市区町村名</t>
  </si>
  <si>
    <r>
      <t xml:space="preserve">ごみ搬入量 </t>
    </r>
    <r>
      <rPr>
        <sz val="9"/>
        <rFont val="MS ゴシック"/>
        <family val="3"/>
        <charset val="128"/>
      </rPr>
      <t>(生活系ごみ収集量+事業系ごみ収集量+直接搬入量)</t>
    </r>
    <rPh sb="2" eb="4">
      <t>ハンニュウ</t>
    </rPh>
    <rPh sb="4" eb="5">
      <t>リョウ</t>
    </rPh>
    <rPh sb="7" eb="9">
      <t>セイカツ</t>
    </rPh>
    <rPh sb="9" eb="10">
      <t>ケイ</t>
    </rPh>
    <rPh sb="12" eb="14">
      <t>シュウシュウ</t>
    </rPh>
    <rPh sb="14" eb="15">
      <t>リョウ</t>
    </rPh>
    <rPh sb="16" eb="18">
      <t>ジギョウ</t>
    </rPh>
    <rPh sb="21" eb="23">
      <t>シュウシュウ</t>
    </rPh>
    <rPh sb="25" eb="27">
      <t>チョクセツ</t>
    </rPh>
    <rPh sb="27" eb="29">
      <t>ハンニュウ</t>
    </rPh>
    <rPh sb="29" eb="30">
      <t>リョウ</t>
    </rPh>
    <phoneticPr fontId="4"/>
  </si>
  <si>
    <t>生活系ごみ搬入量</t>
    <rPh sb="0" eb="2">
      <t>セイカツ</t>
    </rPh>
    <rPh sb="2" eb="3">
      <t>ケイ</t>
    </rPh>
    <rPh sb="5" eb="8">
      <t>ハンニュウリョウ</t>
    </rPh>
    <phoneticPr fontId="4"/>
  </si>
  <si>
    <t>事業系ごみ搬入量</t>
    <rPh sb="2" eb="3">
      <t>ケイ</t>
    </rPh>
    <rPh sb="5" eb="8">
      <t>ハンニュウリョウ</t>
    </rPh>
    <phoneticPr fontId="4"/>
  </si>
  <si>
    <t>自家処理量</t>
    <rPh sb="0" eb="2">
      <t>ジカ</t>
    </rPh>
    <rPh sb="2" eb="4">
      <t>ショリ</t>
    </rPh>
    <phoneticPr fontId="4"/>
  </si>
  <si>
    <r>
      <t>家電４品目収集量</t>
    </r>
    <r>
      <rPr>
        <sz val="9"/>
        <rFont val="MS ゴシック"/>
        <family val="3"/>
        <charset val="128"/>
      </rPr>
      <t>(直営+委託+許可+直接搬入)</t>
    </r>
    <rPh sb="0" eb="2">
      <t>カデン</t>
    </rPh>
    <rPh sb="3" eb="5">
      <t>ヒンモク</t>
    </rPh>
    <rPh sb="5" eb="7">
      <t>シュウシュウ</t>
    </rPh>
    <rPh sb="7" eb="8">
      <t>リョウ</t>
    </rPh>
    <rPh sb="9" eb="11">
      <t>チョクエイ</t>
    </rPh>
    <rPh sb="12" eb="14">
      <t>イタク</t>
    </rPh>
    <rPh sb="15" eb="17">
      <t>キョカ</t>
    </rPh>
    <rPh sb="18" eb="20">
      <t>チョクセツ</t>
    </rPh>
    <rPh sb="20" eb="22">
      <t>ハンニュウ</t>
    </rPh>
    <phoneticPr fontId="8"/>
  </si>
  <si>
    <t>生活系ごみ収集量 (混合ごみ+可燃ごみ+不燃ごみ+資源ごみ+その他+粗大ごみ)</t>
    <rPh sb="0" eb="2">
      <t>セイカツ</t>
    </rPh>
    <rPh sb="2" eb="3">
      <t>ケイ</t>
    </rPh>
    <rPh sb="5" eb="7">
      <t>シュウシュウ</t>
    </rPh>
    <rPh sb="7" eb="8">
      <t>リョウ</t>
    </rPh>
    <phoneticPr fontId="4"/>
  </si>
  <si>
    <t>事業系ごみ収集量 (混合ごみ+可燃ごみ+不燃ごみ+資源ごみ+その他+粗大ごみ)</t>
    <rPh sb="0" eb="2">
      <t>ジギョウ</t>
    </rPh>
    <rPh sb="2" eb="3">
      <t>ケイ</t>
    </rPh>
    <rPh sb="5" eb="7">
      <t>シュウシュウ</t>
    </rPh>
    <rPh sb="7" eb="8">
      <t>リョウ</t>
    </rPh>
    <phoneticPr fontId="4"/>
  </si>
  <si>
    <t>生活系ごみ収集量＋直接搬入量</t>
    <rPh sb="0" eb="2">
      <t>セイカツ</t>
    </rPh>
    <rPh sb="2" eb="3">
      <t>ケイ</t>
    </rPh>
    <rPh sb="5" eb="8">
      <t>シュウシュウリョウ</t>
    </rPh>
    <rPh sb="9" eb="11">
      <t>チョクセツ</t>
    </rPh>
    <rPh sb="11" eb="13">
      <t>ハンニュウ</t>
    </rPh>
    <rPh sb="13" eb="14">
      <t>リョウ</t>
    </rPh>
    <phoneticPr fontId="9"/>
  </si>
  <si>
    <t>事業系ごみ収集量＋直接搬入量</t>
    <rPh sb="2" eb="3">
      <t>ケイ</t>
    </rPh>
    <rPh sb="5" eb="8">
      <t>シュウシュウリョウ</t>
    </rPh>
    <rPh sb="9" eb="11">
      <t>チョクセツ</t>
    </rPh>
    <rPh sb="11" eb="13">
      <t>ハンニュウ</t>
    </rPh>
    <rPh sb="13" eb="14">
      <t>リョウ</t>
    </rPh>
    <phoneticPr fontId="9"/>
  </si>
  <si>
    <t>合計</t>
    <rPh sb="0" eb="2">
      <t>ゴウケイ</t>
    </rPh>
    <phoneticPr fontId="8"/>
  </si>
  <si>
    <t>直営</t>
    <rPh sb="0" eb="2">
      <t>チョクエイ</t>
    </rPh>
    <phoneticPr fontId="8"/>
  </si>
  <si>
    <t>委託</t>
    <rPh sb="0" eb="2">
      <t>イタク</t>
    </rPh>
    <phoneticPr fontId="8"/>
  </si>
  <si>
    <t>許可</t>
    <rPh sb="0" eb="2">
      <t>キョカ</t>
    </rPh>
    <phoneticPr fontId="8"/>
  </si>
  <si>
    <t>直接搬入</t>
    <rPh sb="0" eb="2">
      <t>チョクセツ</t>
    </rPh>
    <rPh sb="2" eb="4">
      <t>ハンニュウ</t>
    </rPh>
    <phoneticPr fontId="8"/>
  </si>
  <si>
    <t>可燃ごみ (直営+委託+許可)</t>
    <rPh sb="0" eb="2">
      <t>カネン</t>
    </rPh>
    <phoneticPr fontId="4"/>
  </si>
  <si>
    <t>不燃ごみ (直営+委託+許可)</t>
    <rPh sb="0" eb="1">
      <t>フネン</t>
    </rPh>
    <phoneticPr fontId="4"/>
  </si>
  <si>
    <t>資源ごみ (直営+委託+許可)</t>
    <rPh sb="0" eb="1">
      <t>シゲン</t>
    </rPh>
    <phoneticPr fontId="4"/>
  </si>
  <si>
    <t>その他のごみ (直営+委託+許可)</t>
    <rPh sb="1" eb="2">
      <t>タ</t>
    </rPh>
    <phoneticPr fontId="4"/>
  </si>
  <si>
    <t>粗大ごみ (直営+委託+許可)</t>
    <rPh sb="0" eb="1">
      <t>ソダイ</t>
    </rPh>
    <phoneticPr fontId="4"/>
  </si>
  <si>
    <t>直接搬入量（生活系ごみ）</t>
    <rPh sb="6" eb="8">
      <t>セイカツ</t>
    </rPh>
    <rPh sb="8" eb="9">
      <t>ケイ</t>
    </rPh>
    <phoneticPr fontId="4"/>
  </si>
  <si>
    <t>直接搬入量（事業系ごみ）</t>
    <rPh sb="6" eb="8">
      <t>ジギョウ</t>
    </rPh>
    <rPh sb="8" eb="9">
      <t>ケイ</t>
    </rPh>
    <phoneticPr fontId="4"/>
  </si>
  <si>
    <t>事業系ごみ収集量 (混合ごみ+可燃ごみ+不燃ごみ+資源ごみ+その他+粗大ごみ)</t>
    <rPh sb="1" eb="2">
      <t>ケイ</t>
    </rPh>
    <rPh sb="4" eb="6">
      <t>シュウシュウ</t>
    </rPh>
    <rPh sb="6" eb="7">
      <t>リョウ</t>
    </rPh>
    <phoneticPr fontId="4"/>
  </si>
  <si>
    <t>合計</t>
    <rPh sb="0" eb="2">
      <t>ゴウケイ</t>
    </rPh>
    <phoneticPr fontId="9"/>
  </si>
  <si>
    <t>合計</t>
    <rPh sb="0" eb="2">
      <t>ゴウケイ</t>
    </rPh>
    <phoneticPr fontId="4"/>
  </si>
  <si>
    <t>混合ごみ</t>
    <rPh sb="0" eb="2">
      <t>コンゴウ</t>
    </rPh>
    <phoneticPr fontId="9"/>
  </si>
  <si>
    <t>可燃ごみ</t>
    <rPh sb="0" eb="2">
      <t>カネン</t>
    </rPh>
    <phoneticPr fontId="9"/>
  </si>
  <si>
    <t>不燃ごみ</t>
    <rPh sb="0" eb="2">
      <t>フネン</t>
    </rPh>
    <phoneticPr fontId="9"/>
  </si>
  <si>
    <t>資源ごみ</t>
    <rPh sb="0" eb="2">
      <t>シゲン</t>
    </rPh>
    <phoneticPr fontId="9"/>
  </si>
  <si>
    <t>その他のごみ</t>
    <rPh sb="2" eb="3">
      <t>タ</t>
    </rPh>
    <phoneticPr fontId="9"/>
  </si>
  <si>
    <t>粗大ごみ</t>
    <rPh sb="0" eb="2">
      <t>ソダイ</t>
    </rPh>
    <phoneticPr fontId="9"/>
  </si>
  <si>
    <t>（ｔ）</t>
  </si>
  <si>
    <t>(t)</t>
    <phoneticPr fontId="9"/>
  </si>
  <si>
    <t>H25</t>
  </si>
  <si>
    <t>H25</t>
    <phoneticPr fontId="2"/>
  </si>
  <si>
    <t>都道府県名</t>
    <phoneticPr fontId="9"/>
  </si>
  <si>
    <t>地方公共団体コード</t>
    <phoneticPr fontId="9"/>
  </si>
  <si>
    <t>市区町村名</t>
    <phoneticPr fontId="9"/>
  </si>
  <si>
    <t>ごみ搬入量 (生活系ごみ収集量+事業系ごみ収集量+直接搬入量)</t>
    <phoneticPr fontId="9"/>
  </si>
  <si>
    <t>生活系ごみ搬入量</t>
    <phoneticPr fontId="9"/>
  </si>
  <si>
    <t>事業系ごみ搬入量</t>
    <phoneticPr fontId="9"/>
  </si>
  <si>
    <t>自家処理量</t>
    <phoneticPr fontId="9"/>
  </si>
  <si>
    <t>家電４品目収集量(直営+委託+許可+直接搬入)</t>
    <phoneticPr fontId="9"/>
  </si>
  <si>
    <t>生活系ごみ収集量 (混合ごみ+可燃ごみ+不燃ごみ+資源ごみ+その他+粗大ごみ)</t>
    <phoneticPr fontId="9"/>
  </si>
  <si>
    <t>事業系ごみ収集量 (混合ごみ+可燃ごみ+不燃ごみ+資源ごみ+その他+粗大ごみ)</t>
    <phoneticPr fontId="9"/>
  </si>
  <si>
    <t>直接搬入量</t>
    <phoneticPr fontId="9"/>
  </si>
  <si>
    <t>生活系ごみ収集量＋直接搬入量</t>
    <phoneticPr fontId="9"/>
  </si>
  <si>
    <t>事業系ごみ収集量＋直接搬入量</t>
    <phoneticPr fontId="9"/>
  </si>
  <si>
    <t>合計</t>
    <phoneticPr fontId="9"/>
  </si>
  <si>
    <t>直営</t>
    <phoneticPr fontId="9"/>
  </si>
  <si>
    <t>委託</t>
    <phoneticPr fontId="9"/>
  </si>
  <si>
    <t>許可</t>
    <phoneticPr fontId="9"/>
  </si>
  <si>
    <t>直接搬入</t>
    <phoneticPr fontId="9"/>
  </si>
  <si>
    <t>混合ごみ (直営+委託+許可)</t>
    <phoneticPr fontId="9"/>
  </si>
  <si>
    <t>可燃ごみ (直営+委託+許可)</t>
    <phoneticPr fontId="9"/>
  </si>
  <si>
    <t>不燃ごみ (直営+委託+許可)</t>
    <phoneticPr fontId="9"/>
  </si>
  <si>
    <t>資源ごみ (直営+委託+許可)</t>
    <phoneticPr fontId="9"/>
  </si>
  <si>
    <t>その他のごみ (直営+委託+許可)</t>
    <phoneticPr fontId="9"/>
  </si>
  <si>
    <t>粗大ごみ (直営+委託+許可)</t>
    <phoneticPr fontId="9"/>
  </si>
  <si>
    <t>直接搬入量（生活系ごみ）</t>
    <phoneticPr fontId="9"/>
  </si>
  <si>
    <t>直接搬入量（事業系ごみ）</t>
    <phoneticPr fontId="9"/>
  </si>
  <si>
    <t>直接搬入量(混合ごみ+可燃ごみ+不燃ごみ+資源ごみ+その他+粗大ごみ)</t>
    <phoneticPr fontId="9"/>
  </si>
  <si>
    <t>混合ごみ</t>
    <phoneticPr fontId="9"/>
  </si>
  <si>
    <t>可燃ごみ</t>
    <phoneticPr fontId="9"/>
  </si>
  <si>
    <t>不燃ごみ</t>
    <phoneticPr fontId="9"/>
  </si>
  <si>
    <t>資源ごみ</t>
    <phoneticPr fontId="9"/>
  </si>
  <si>
    <t>その他のごみ</t>
    <phoneticPr fontId="9"/>
  </si>
  <si>
    <t>粗大ごみ</t>
    <phoneticPr fontId="9"/>
  </si>
  <si>
    <t>（ｔ）</t>
    <phoneticPr fontId="9"/>
  </si>
  <si>
    <t>H26</t>
  </si>
  <si>
    <t>H26</t>
    <phoneticPr fontId="2"/>
  </si>
  <si>
    <t>北海道</t>
    <phoneticPr fontId="9"/>
  </si>
  <si>
    <t>01100</t>
    <phoneticPr fontId="9"/>
  </si>
  <si>
    <t>札幌市</t>
    <phoneticPr fontId="9"/>
  </si>
  <si>
    <t>01235</t>
    <phoneticPr fontId="9"/>
  </si>
  <si>
    <t>石狩市</t>
    <phoneticPr fontId="9"/>
  </si>
  <si>
    <t>01303</t>
    <phoneticPr fontId="9"/>
  </si>
  <si>
    <t>当別町</t>
    <phoneticPr fontId="9"/>
  </si>
  <si>
    <t>H27</t>
  </si>
  <si>
    <t>H27</t>
    <phoneticPr fontId="2"/>
  </si>
  <si>
    <t>北海道</t>
  </si>
  <si>
    <t>01100</t>
  </si>
  <si>
    <t>札幌市</t>
  </si>
  <si>
    <t>01235</t>
  </si>
  <si>
    <t>石狩市</t>
  </si>
  <si>
    <t>01303</t>
  </si>
  <si>
    <t>当別町</t>
  </si>
  <si>
    <t>H28</t>
  </si>
  <si>
    <t>H28</t>
    <phoneticPr fontId="2"/>
  </si>
  <si>
    <t>H29</t>
  </si>
  <si>
    <t>H29</t>
    <phoneticPr fontId="2"/>
  </si>
  <si>
    <t>H30</t>
  </si>
  <si>
    <t>H30</t>
    <phoneticPr fontId="2"/>
  </si>
  <si>
    <t>R2</t>
    <phoneticPr fontId="2"/>
  </si>
  <si>
    <t>R1</t>
    <phoneticPr fontId="2"/>
  </si>
  <si>
    <t>R3</t>
    <phoneticPr fontId="2"/>
  </si>
  <si>
    <t>１．当別町</t>
    <rPh sb="2" eb="4">
      <t>トウベツ</t>
    </rPh>
    <rPh sb="4" eb="5">
      <t>チョウ</t>
    </rPh>
    <phoneticPr fontId="14"/>
  </si>
  <si>
    <t>当別町のごみ量の実績（家庭系ごみ）</t>
    <rPh sb="11" eb="13">
      <t>カテイ</t>
    </rPh>
    <rPh sb="13" eb="14">
      <t>ケイ</t>
    </rPh>
    <phoneticPr fontId="14"/>
  </si>
  <si>
    <t>表-1.1  当別町の家庭系ごみの実績</t>
    <rPh sb="0" eb="1">
      <t>ヒョウ</t>
    </rPh>
    <rPh sb="7" eb="9">
      <t>トウベツ</t>
    </rPh>
    <rPh sb="9" eb="10">
      <t>チョウ</t>
    </rPh>
    <rPh sb="11" eb="13">
      <t>カテイ</t>
    </rPh>
    <rPh sb="13" eb="14">
      <t>ケイ</t>
    </rPh>
    <rPh sb="17" eb="19">
      <t>ジッセキ</t>
    </rPh>
    <phoneticPr fontId="14"/>
  </si>
  <si>
    <t>【家庭系ごみ】＝【家庭系収集ごみ】＋【家庭系直接搬入ごみ】</t>
    <rPh sb="1" eb="3">
      <t>カテイ</t>
    </rPh>
    <rPh sb="3" eb="4">
      <t>ケイ</t>
    </rPh>
    <rPh sb="9" eb="11">
      <t>カテイ</t>
    </rPh>
    <rPh sb="11" eb="12">
      <t>ケイ</t>
    </rPh>
    <rPh sb="12" eb="14">
      <t>シュウシュウ</t>
    </rPh>
    <rPh sb="19" eb="21">
      <t>カテイ</t>
    </rPh>
    <rPh sb="21" eb="22">
      <t>ケイ</t>
    </rPh>
    <rPh sb="22" eb="24">
      <t>チョクセツ</t>
    </rPh>
    <rPh sb="24" eb="26">
      <t>ハンニュウ</t>
    </rPh>
    <phoneticPr fontId="9"/>
  </si>
  <si>
    <t>単位：ｔ</t>
    <rPh sb="0" eb="2">
      <t>タンイ</t>
    </rPh>
    <phoneticPr fontId="9"/>
  </si>
  <si>
    <t>家庭系ごみ</t>
  </si>
  <si>
    <t>平均</t>
    <rPh sb="0" eb="2">
      <t>ヘイキン</t>
    </rPh>
    <phoneticPr fontId="14"/>
  </si>
  <si>
    <t>構成(%)</t>
    <rPh sb="0" eb="2">
      <t>コウセイ</t>
    </rPh>
    <phoneticPr fontId="14"/>
  </si>
  <si>
    <t>総排出量</t>
  </si>
  <si>
    <t>燃やせる</t>
  </si>
  <si>
    <t>燃えない</t>
  </si>
  <si>
    <t>燃やせない</t>
  </si>
  <si>
    <t>粗大</t>
  </si>
  <si>
    <t>環境省「一般廃棄物処理実態調査結果」の処理状況データ</t>
    <phoneticPr fontId="14"/>
  </si>
  <si>
    <t>【家庭系収集ごみ】</t>
    <rPh sb="1" eb="3">
      <t>カテイ</t>
    </rPh>
    <rPh sb="3" eb="4">
      <t>ケイ</t>
    </rPh>
    <rPh sb="4" eb="6">
      <t>シュウシュウ</t>
    </rPh>
    <phoneticPr fontId="9"/>
  </si>
  <si>
    <r>
      <t>家庭系</t>
    </r>
    <r>
      <rPr>
        <sz val="10.5"/>
        <color rgb="FFFF0000"/>
        <rFont val="ＭＳ 明朝"/>
        <family val="1"/>
        <charset val="128"/>
      </rPr>
      <t>収集ごみ</t>
    </r>
    <rPh sb="3" eb="5">
      <t>シュウシュウ</t>
    </rPh>
    <phoneticPr fontId="9"/>
  </si>
  <si>
    <t>総収集量</t>
    <rPh sb="0" eb="1">
      <t>ソウ</t>
    </rPh>
    <rPh sb="1" eb="3">
      <t>シュウシュウ</t>
    </rPh>
    <rPh sb="3" eb="4">
      <t>リョウ</t>
    </rPh>
    <phoneticPr fontId="9"/>
  </si>
  <si>
    <t>*「危険ごみ」は「燃えないごみ」に含む</t>
    <rPh sb="2" eb="4">
      <t>キケン</t>
    </rPh>
    <rPh sb="17" eb="18">
      <t>フク</t>
    </rPh>
    <phoneticPr fontId="9"/>
  </si>
  <si>
    <t>【家庭系直接搬入ごみ】</t>
    <rPh sb="1" eb="3">
      <t>カテイ</t>
    </rPh>
    <rPh sb="3" eb="4">
      <t>ケイ</t>
    </rPh>
    <rPh sb="4" eb="6">
      <t>チョクセツ</t>
    </rPh>
    <rPh sb="6" eb="8">
      <t>ハンニュウ</t>
    </rPh>
    <phoneticPr fontId="9"/>
  </si>
  <si>
    <r>
      <t>家庭系</t>
    </r>
    <r>
      <rPr>
        <sz val="10.5"/>
        <color rgb="FFC00000"/>
        <rFont val="ＭＳ 明朝"/>
        <family val="1"/>
        <charset val="128"/>
      </rPr>
      <t>直接搬入ごみ</t>
    </r>
    <rPh sb="3" eb="5">
      <t>チョクセツ</t>
    </rPh>
    <rPh sb="5" eb="7">
      <t>ハンニュウ</t>
    </rPh>
    <phoneticPr fontId="9"/>
  </si>
  <si>
    <t>総搬入量</t>
    <rPh sb="0" eb="1">
      <t>ソウ</t>
    </rPh>
    <rPh sb="1" eb="3">
      <t>ハンニュウ</t>
    </rPh>
    <phoneticPr fontId="9"/>
  </si>
  <si>
    <t>資源</t>
    <rPh sb="0" eb="2">
      <t>シゲン</t>
    </rPh>
    <phoneticPr fontId="2"/>
  </si>
  <si>
    <t>【事業系ごみ】＝【事業系収集ごみ】＋【事業系直接搬入ごみ】</t>
    <rPh sb="1" eb="3">
      <t>ジギョウ</t>
    </rPh>
    <rPh sb="3" eb="4">
      <t>ケイ</t>
    </rPh>
    <rPh sb="9" eb="11">
      <t>ジギョウ</t>
    </rPh>
    <rPh sb="11" eb="12">
      <t>ケイ</t>
    </rPh>
    <rPh sb="12" eb="14">
      <t>シュウシュウ</t>
    </rPh>
    <rPh sb="19" eb="21">
      <t>ジギョウ</t>
    </rPh>
    <rPh sb="21" eb="22">
      <t>ケイ</t>
    </rPh>
    <rPh sb="22" eb="24">
      <t>チョクセツ</t>
    </rPh>
    <rPh sb="24" eb="26">
      <t>ハンニュウ</t>
    </rPh>
    <phoneticPr fontId="9"/>
  </si>
  <si>
    <t>事業系ごみ</t>
    <rPh sb="0" eb="2">
      <t>ジギョウ</t>
    </rPh>
    <rPh sb="2" eb="3">
      <t>ケイ</t>
    </rPh>
    <phoneticPr fontId="2"/>
  </si>
  <si>
    <r>
      <t>事業系</t>
    </r>
    <r>
      <rPr>
        <sz val="10.5"/>
        <color rgb="FFFF0000"/>
        <rFont val="ＭＳ 明朝"/>
        <family val="1"/>
        <charset val="128"/>
      </rPr>
      <t>収集ごみ</t>
    </r>
    <rPh sb="0" eb="2">
      <t>ジギョウ</t>
    </rPh>
    <rPh sb="2" eb="3">
      <t>ケイ</t>
    </rPh>
    <rPh sb="3" eb="5">
      <t>シュウシュウ</t>
    </rPh>
    <phoneticPr fontId="9"/>
  </si>
  <si>
    <t>【事業系収集ごみ】</t>
    <rPh sb="1" eb="3">
      <t>ジギョウ</t>
    </rPh>
    <rPh sb="3" eb="4">
      <t>ケイ</t>
    </rPh>
    <rPh sb="4" eb="6">
      <t>シュウシュウ</t>
    </rPh>
    <phoneticPr fontId="9"/>
  </si>
  <si>
    <r>
      <t>事業系</t>
    </r>
    <r>
      <rPr>
        <sz val="10.5"/>
        <color rgb="FFC00000"/>
        <rFont val="ＭＳ 明朝"/>
        <family val="1"/>
        <charset val="128"/>
      </rPr>
      <t>直接搬入ごみ</t>
    </r>
    <rPh sb="0" eb="2">
      <t>ジギョウ</t>
    </rPh>
    <rPh sb="2" eb="3">
      <t>ケイ</t>
    </rPh>
    <rPh sb="3" eb="5">
      <t>チョクセツ</t>
    </rPh>
    <rPh sb="5" eb="7">
      <t>ハンニュウ</t>
    </rPh>
    <phoneticPr fontId="9"/>
  </si>
  <si>
    <t>【事業系直接搬入ごみ】</t>
    <rPh sb="1" eb="3">
      <t>ジギョウ</t>
    </rPh>
    <rPh sb="3" eb="4">
      <t>ケイ</t>
    </rPh>
    <rPh sb="4" eb="6">
      <t>チョクセツ</t>
    </rPh>
    <rPh sb="6" eb="8">
      <t>ハンニュウ</t>
    </rPh>
    <phoneticPr fontId="9"/>
  </si>
  <si>
    <t>当別町のごみ量の実績（事業系ごみ）</t>
    <rPh sb="11" eb="13">
      <t>ジギョウ</t>
    </rPh>
    <rPh sb="13" eb="14">
      <t>ケイ</t>
    </rPh>
    <phoneticPr fontId="14"/>
  </si>
  <si>
    <t>表-1.1  当別町の事業系ごみの実績</t>
    <rPh sb="0" eb="1">
      <t>ヒョウ</t>
    </rPh>
    <rPh sb="7" eb="9">
      <t>トウベツ</t>
    </rPh>
    <rPh sb="9" eb="10">
      <t>チョウ</t>
    </rPh>
    <rPh sb="11" eb="13">
      <t>ジギョウ</t>
    </rPh>
    <rPh sb="13" eb="14">
      <t>ケイ</t>
    </rPh>
    <rPh sb="17" eb="19">
      <t>ジッセキ</t>
    </rPh>
    <phoneticPr fontId="14"/>
  </si>
  <si>
    <t>石狩市のごみ量の実績（事業系ごみ）</t>
    <rPh sb="0" eb="3">
      <t>イシカリシ</t>
    </rPh>
    <rPh sb="11" eb="13">
      <t>ジギョウ</t>
    </rPh>
    <rPh sb="13" eb="14">
      <t>ケイ</t>
    </rPh>
    <phoneticPr fontId="14"/>
  </si>
  <si>
    <t>２．石狩市</t>
    <rPh sb="2" eb="5">
      <t>イシカリシ</t>
    </rPh>
    <phoneticPr fontId="14"/>
  </si>
  <si>
    <t>石狩市のごみ量の実績（家庭系ごみ）</t>
    <rPh sb="11" eb="13">
      <t>カテイ</t>
    </rPh>
    <rPh sb="13" eb="14">
      <t>ケイ</t>
    </rPh>
    <phoneticPr fontId="14"/>
  </si>
  <si>
    <t>表-2.1  石狩市の家庭系ごみの実績</t>
    <rPh sb="0" eb="1">
      <t>ヒョウ</t>
    </rPh>
    <rPh sb="11" eb="13">
      <t>カテイ</t>
    </rPh>
    <rPh sb="13" eb="14">
      <t>ケイ</t>
    </rPh>
    <rPh sb="17" eb="19">
      <t>ジッセキ</t>
    </rPh>
    <phoneticPr fontId="14"/>
  </si>
  <si>
    <t>表-2.1  石狩市の事業系ごみの実績</t>
    <rPh sb="0" eb="1">
      <t>ヒョウ</t>
    </rPh>
    <rPh sb="7" eb="10">
      <t>イシカリシ</t>
    </rPh>
    <rPh sb="11" eb="13">
      <t>ジギョウ</t>
    </rPh>
    <rPh sb="13" eb="14">
      <t>ケイ</t>
    </rPh>
    <rPh sb="17" eb="19">
      <t>ジッセキ</t>
    </rPh>
    <phoneticPr fontId="14"/>
  </si>
  <si>
    <t>札幌市のごみ量の実績（家庭系ごみ）</t>
    <rPh sb="11" eb="13">
      <t>カテイ</t>
    </rPh>
    <rPh sb="13" eb="14">
      <t>ケイ</t>
    </rPh>
    <phoneticPr fontId="14"/>
  </si>
  <si>
    <t>表-2.1  札幌市の家庭系ごみの実績</t>
    <rPh sb="0" eb="1">
      <t>ヒョウ</t>
    </rPh>
    <rPh sb="11" eb="13">
      <t>カテイ</t>
    </rPh>
    <rPh sb="13" eb="14">
      <t>ケイ</t>
    </rPh>
    <rPh sb="17" eb="19">
      <t>ジッセキ</t>
    </rPh>
    <phoneticPr fontId="14"/>
  </si>
  <si>
    <t>３．札幌市</t>
    <phoneticPr fontId="14"/>
  </si>
  <si>
    <t>【事業系直接搬入ごみ】</t>
    <rPh sb="3" eb="4">
      <t>ケイ</t>
    </rPh>
    <rPh sb="4" eb="6">
      <t>チョクセツ</t>
    </rPh>
    <rPh sb="6" eb="8">
      <t>ハンニュウ</t>
    </rPh>
    <phoneticPr fontId="9"/>
  </si>
  <si>
    <t>事業系直接搬入ごみ</t>
    <rPh sb="3" eb="5">
      <t>チョクセツ</t>
    </rPh>
    <rPh sb="5" eb="7">
      <t>ハンニュウ</t>
    </rPh>
    <phoneticPr fontId="9"/>
  </si>
  <si>
    <t>札幌市のごみ量の実績（事業系ごみ）</t>
    <rPh sb="13" eb="14">
      <t>ケイ</t>
    </rPh>
    <phoneticPr fontId="14"/>
  </si>
  <si>
    <t>表-2.1  札幌市の事業系ごみの実績</t>
    <rPh sb="0" eb="1">
      <t>ヒョウ</t>
    </rPh>
    <rPh sb="13" eb="14">
      <t>ケイ</t>
    </rPh>
    <rPh sb="17" eb="19">
      <t>ジッセキ</t>
    </rPh>
    <phoneticPr fontId="14"/>
  </si>
  <si>
    <t>【事業系ごみ】＝【事業系収集ごみ】＋【事業系直接搬入ごみ】</t>
    <rPh sb="3" eb="4">
      <t>ケイ</t>
    </rPh>
    <rPh sb="11" eb="12">
      <t>ケイ</t>
    </rPh>
    <rPh sb="12" eb="14">
      <t>シュウシュウ</t>
    </rPh>
    <rPh sb="21" eb="22">
      <t>ケイ</t>
    </rPh>
    <rPh sb="22" eb="24">
      <t>チョクセツ</t>
    </rPh>
    <rPh sb="24" eb="26">
      <t>ハンニュウ</t>
    </rPh>
    <phoneticPr fontId="9"/>
  </si>
  <si>
    <t>事業系ごみ</t>
  </si>
  <si>
    <t>【事業系収集ごみ】</t>
    <rPh sb="3" eb="4">
      <t>ケイ</t>
    </rPh>
    <rPh sb="4" eb="6">
      <t>シュウシュウ</t>
    </rPh>
    <phoneticPr fontId="9"/>
  </si>
  <si>
    <t>事業系収集ごみ</t>
    <rPh sb="3" eb="5">
      <t>シュウシュウ</t>
    </rPh>
    <phoneticPr fontId="9"/>
  </si>
  <si>
    <t>H23*</t>
    <phoneticPr fontId="2"/>
  </si>
  <si>
    <t>H27*</t>
    <phoneticPr fontId="2"/>
  </si>
  <si>
    <t>R1*</t>
    <phoneticPr fontId="2"/>
  </si>
  <si>
    <t>家庭系ごみ収集総量(t)</t>
    <rPh sb="0" eb="2">
      <t>カテイ</t>
    </rPh>
    <rPh sb="2" eb="3">
      <t>ケイ</t>
    </rPh>
    <rPh sb="5" eb="7">
      <t>シュウシュウ</t>
    </rPh>
    <rPh sb="7" eb="9">
      <t>ソウリョウ</t>
    </rPh>
    <phoneticPr fontId="2"/>
  </si>
  <si>
    <t>計画収集人口(人)</t>
    <rPh sb="0" eb="2">
      <t>ケイカク</t>
    </rPh>
    <rPh sb="2" eb="4">
      <t>シュウシュウ</t>
    </rPh>
    <rPh sb="4" eb="6">
      <t>ジンコウ</t>
    </rPh>
    <rPh sb="7" eb="8">
      <t>ニン</t>
    </rPh>
    <phoneticPr fontId="2"/>
  </si>
  <si>
    <t>家庭系ごみ収集原単位(g/人・日)</t>
    <rPh sb="0" eb="2">
      <t>カテイ</t>
    </rPh>
    <rPh sb="2" eb="3">
      <t>ケイ</t>
    </rPh>
    <rPh sb="5" eb="7">
      <t>シュウシュウ</t>
    </rPh>
    <rPh sb="7" eb="10">
      <t>ゲンタンイ</t>
    </rPh>
    <rPh sb="13" eb="14">
      <t>ヒト</t>
    </rPh>
    <rPh sb="15" eb="16">
      <t>ニチ</t>
    </rPh>
    <phoneticPr fontId="2"/>
  </si>
  <si>
    <t>事業系ごみ収集総量(t)</t>
    <rPh sb="0" eb="2">
      <t>ジギョウ</t>
    </rPh>
    <rPh sb="2" eb="3">
      <t>ケイ</t>
    </rPh>
    <rPh sb="5" eb="7">
      <t>シュウシュウ</t>
    </rPh>
    <rPh sb="7" eb="9">
      <t>ソウリョウ</t>
    </rPh>
    <phoneticPr fontId="2"/>
  </si>
  <si>
    <t>事業系ごみ収集原単位(g/人・日)</t>
    <rPh sb="0" eb="2">
      <t>ジギョウ</t>
    </rPh>
    <rPh sb="2" eb="3">
      <t>ケイ</t>
    </rPh>
    <rPh sb="5" eb="7">
      <t>シュウシュウ</t>
    </rPh>
    <rPh sb="7" eb="10">
      <t>ゲンタンイ</t>
    </rPh>
    <rPh sb="13" eb="14">
      <t>ヒト</t>
    </rPh>
    <rPh sb="15" eb="16">
      <t>ニチ</t>
    </rPh>
    <phoneticPr fontId="2"/>
  </si>
  <si>
    <t>average</t>
    <phoneticPr fontId="2"/>
  </si>
  <si>
    <r>
      <rPr>
        <sz val="11"/>
        <color theme="1"/>
        <rFont val="游ゴシック"/>
        <family val="2"/>
        <charset val="128"/>
      </rPr>
      <t>ゴミ種類</t>
    </r>
    <rPh sb="2" eb="4">
      <t>シュルイ</t>
    </rPh>
    <phoneticPr fontId="2"/>
  </si>
  <si>
    <r>
      <rPr>
        <sz val="11"/>
        <color theme="1"/>
        <rFont val="游ゴシック"/>
        <family val="2"/>
        <charset val="128"/>
      </rPr>
      <t>家庭系ごみ</t>
    </r>
    <rPh sb="0" eb="2">
      <t>カテイ</t>
    </rPh>
    <rPh sb="2" eb="3">
      <t>ケイ</t>
    </rPh>
    <phoneticPr fontId="2"/>
  </si>
  <si>
    <r>
      <rPr>
        <sz val="11"/>
        <color theme="1"/>
        <rFont val="游ゴシック"/>
        <family val="2"/>
        <charset val="128"/>
      </rPr>
      <t>事業系ごみ</t>
    </r>
    <rPh sb="0" eb="2">
      <t>ジギョウ</t>
    </rPh>
    <rPh sb="2" eb="3">
      <t>ケイ</t>
    </rPh>
    <phoneticPr fontId="2"/>
  </si>
  <si>
    <r>
      <rPr>
        <sz val="11"/>
        <color theme="1"/>
        <rFont val="游ゴシック"/>
        <family val="2"/>
        <charset val="128"/>
      </rPr>
      <t>札幌市</t>
    </r>
    <rPh sb="0" eb="3">
      <t>サッポロシ</t>
    </rPh>
    <phoneticPr fontId="2"/>
  </si>
  <si>
    <r>
      <rPr>
        <sz val="11"/>
        <color theme="1"/>
        <rFont val="游ゴシック"/>
        <family val="2"/>
        <charset val="128"/>
      </rPr>
      <t>石狩市</t>
    </r>
    <rPh sb="0" eb="2">
      <t>イシカリ</t>
    </rPh>
    <rPh sb="2" eb="3">
      <t>シ</t>
    </rPh>
    <phoneticPr fontId="2"/>
  </si>
  <si>
    <r>
      <rPr>
        <sz val="11"/>
        <color theme="1"/>
        <rFont val="游ゴシック"/>
        <family val="2"/>
        <charset val="128"/>
      </rPr>
      <t>当別町</t>
    </r>
    <rPh sb="0" eb="2">
      <t>トウベツ</t>
    </rPh>
    <rPh sb="2" eb="3">
      <t>チョウ</t>
    </rPh>
    <phoneticPr fontId="2"/>
  </si>
  <si>
    <r>
      <rPr>
        <sz val="11"/>
        <color theme="1"/>
        <rFont val="游ゴシック"/>
        <family val="2"/>
        <charset val="128"/>
      </rPr>
      <t>燃やせる</t>
    </r>
  </si>
  <si>
    <r>
      <rPr>
        <sz val="11"/>
        <color theme="1"/>
        <rFont val="游ゴシック"/>
        <family val="2"/>
        <charset val="128"/>
      </rPr>
      <t>燃えない</t>
    </r>
  </si>
  <si>
    <r>
      <rPr>
        <sz val="11"/>
        <color theme="1"/>
        <rFont val="游ゴシック"/>
        <family val="2"/>
        <charset val="128"/>
      </rPr>
      <t>資源</t>
    </r>
    <rPh sb="0" eb="2">
      <t>シゲン</t>
    </rPh>
    <phoneticPr fontId="2"/>
  </si>
  <si>
    <r>
      <rPr>
        <sz val="11"/>
        <color theme="1"/>
        <rFont val="游ゴシック"/>
        <family val="2"/>
        <charset val="128"/>
      </rPr>
      <t>燃やせない</t>
    </r>
  </si>
  <si>
    <r>
      <rPr>
        <sz val="11"/>
        <color theme="1"/>
        <rFont val="游ゴシック"/>
        <family val="2"/>
        <charset val="128"/>
      </rPr>
      <t>粗大</t>
    </r>
  </si>
  <si>
    <r>
      <rPr>
        <sz val="11"/>
        <color theme="1"/>
        <rFont val="游ゴシック"/>
        <family val="2"/>
        <charset val="128"/>
      </rPr>
      <t>札幌市</t>
    </r>
  </si>
  <si>
    <r>
      <rPr>
        <sz val="11"/>
        <color theme="1"/>
        <rFont val="游ゴシック"/>
        <family val="2"/>
        <charset val="128"/>
      </rPr>
      <t>石狩市</t>
    </r>
  </si>
  <si>
    <r>
      <rPr>
        <sz val="11"/>
        <color theme="1"/>
        <rFont val="游ゴシック"/>
        <family val="2"/>
        <charset val="128"/>
      </rPr>
      <t>当別町</t>
    </r>
  </si>
  <si>
    <r>
      <rPr>
        <sz val="11"/>
        <color theme="1"/>
        <rFont val="游ゴシック"/>
        <family val="2"/>
        <charset val="128"/>
      </rPr>
      <t>原単位</t>
    </r>
    <r>
      <rPr>
        <sz val="11"/>
        <color theme="1"/>
        <rFont val="Arial"/>
        <family val="2"/>
      </rPr>
      <t>(g/</t>
    </r>
    <r>
      <rPr>
        <sz val="11"/>
        <color theme="1"/>
        <rFont val="游ゴシック"/>
        <family val="2"/>
        <charset val="128"/>
      </rPr>
      <t>人・日</t>
    </r>
    <r>
      <rPr>
        <sz val="11"/>
        <color theme="1"/>
        <rFont val="Arial"/>
        <family val="2"/>
      </rPr>
      <t>)</t>
    </r>
    <rPh sb="0" eb="3">
      <t>ゲンタンイ</t>
    </rPh>
    <rPh sb="6" eb="7">
      <t>ニン</t>
    </rPh>
    <rPh sb="8" eb="9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</si>
</sst>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2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MS ゴシック"/>
      <family val="3"/>
      <charset val="128"/>
    </font>
    <font>
      <sz val="6"/>
      <name val="ＭＳ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明朝"/>
      <family val="2"/>
      <charset val="128"/>
    </font>
    <font>
      <sz val="10"/>
      <color theme="1"/>
      <name val="ＭＳ 明朝"/>
      <family val="2"/>
      <charset val="128"/>
    </font>
    <font>
      <sz val="10.5"/>
      <name val="ＭＳ 明朝"/>
      <family val="1"/>
      <charset val="128"/>
    </font>
    <font>
      <sz val="9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9"/>
      <color rgb="FFFF0000"/>
      <name val="ＭＳ Ｐ明朝"/>
      <family val="1"/>
      <charset val="128"/>
    </font>
    <font>
      <sz val="10.5"/>
      <color rgb="FFC0000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theme="1"/>
      <name val="游ゴシック"/>
      <family val="2"/>
      <charset val="128"/>
    </font>
    <font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56">
    <xf numFmtId="0" fontId="0" fillId="0" borderId="0" xfId="0">
      <alignment vertical="center"/>
    </xf>
    <xf numFmtId="0" fontId="5" fillId="2" borderId="2" xfId="0" applyNumberFormat="1" applyFont="1" applyFill="1" applyBorder="1" applyAlignment="1">
      <alignment vertical="center"/>
    </xf>
    <xf numFmtId="0" fontId="3" fillId="2" borderId="3" xfId="0" quotePrefix="1" applyNumberFormat="1" applyFont="1" applyFill="1" applyBorder="1" applyAlignment="1">
      <alignment vertical="center"/>
    </xf>
    <xf numFmtId="0" fontId="3" fillId="2" borderId="3" xfId="0" applyNumberFormat="1" applyFont="1" applyFill="1" applyBorder="1" applyAlignment="1">
      <alignment vertical="center"/>
    </xf>
    <xf numFmtId="0" fontId="3" fillId="2" borderId="4" xfId="0" quotePrefix="1" applyNumberFormat="1" applyFont="1" applyFill="1" applyBorder="1" applyAlignment="1">
      <alignment vertical="center" wrapText="1"/>
    </xf>
    <xf numFmtId="0" fontId="5" fillId="2" borderId="3" xfId="0" quotePrefix="1" applyNumberFormat="1" applyFont="1" applyFill="1" applyBorder="1" applyAlignment="1">
      <alignment vertical="center" wrapText="1"/>
    </xf>
    <xf numFmtId="0" fontId="5" fillId="2" borderId="4" xfId="0" quotePrefix="1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/>
    </xf>
    <xf numFmtId="0" fontId="5" fillId="2" borderId="1" xfId="0" applyNumberFormat="1" applyFont="1" applyFill="1" applyBorder="1" applyAlignment="1">
      <alignment vertical="center"/>
    </xf>
    <xf numFmtId="0" fontId="5" fillId="2" borderId="3" xfId="0" applyNumberFormat="1" applyFont="1" applyFill="1" applyBorder="1" applyAlignment="1">
      <alignment vertical="center"/>
    </xf>
    <xf numFmtId="0" fontId="5" fillId="2" borderId="5" xfId="0" applyNumberFormat="1" applyFont="1" applyFill="1" applyBorder="1" applyAlignment="1">
      <alignment vertical="center"/>
    </xf>
    <xf numFmtId="0" fontId="3" fillId="2" borderId="6" xfId="0" applyNumberFormat="1" applyFont="1" applyFill="1" applyBorder="1" applyAlignment="1">
      <alignment vertical="center"/>
    </xf>
    <xf numFmtId="0" fontId="3" fillId="2" borderId="2" xfId="0" applyNumberFormat="1" applyFont="1" applyFill="1" applyBorder="1" applyAlignment="1">
      <alignment vertical="center"/>
    </xf>
    <xf numFmtId="0" fontId="3" fillId="2" borderId="5" xfId="0" applyNumberFormat="1" applyFont="1" applyFill="1" applyBorder="1" applyAlignment="1">
      <alignment vertical="center"/>
    </xf>
    <xf numFmtId="0" fontId="3" fillId="2" borderId="4" xfId="0" applyNumberFormat="1" applyFont="1" applyFill="1" applyBorder="1" applyAlignment="1">
      <alignment vertical="center" wrapText="1"/>
    </xf>
    <xf numFmtId="0" fontId="3" fillId="2" borderId="7" xfId="0" applyNumberFormat="1" applyFont="1" applyFill="1" applyBorder="1" applyAlignment="1">
      <alignment vertical="center"/>
    </xf>
    <xf numFmtId="0" fontId="5" fillId="2" borderId="6" xfId="0" quotePrefix="1" applyNumberFormat="1" applyFont="1" applyFill="1" applyBorder="1" applyAlignment="1">
      <alignment vertical="top"/>
    </xf>
    <xf numFmtId="0" fontId="3" fillId="2" borderId="6" xfId="0" applyNumberFormat="1" applyFont="1" applyFill="1" applyBorder="1" applyAlignment="1">
      <alignment vertical="center" wrapText="1"/>
    </xf>
    <xf numFmtId="0" fontId="3" fillId="2" borderId="7" xfId="0" applyNumberFormat="1" applyFont="1" applyFill="1" applyBorder="1" applyAlignment="1">
      <alignment vertical="center" wrapText="1"/>
    </xf>
    <xf numFmtId="0" fontId="3" fillId="2" borderId="5" xfId="0" quotePrefix="1" applyNumberFormat="1" applyFont="1" applyFill="1" applyBorder="1" applyAlignment="1">
      <alignment vertical="center"/>
    </xf>
    <xf numFmtId="0" fontId="3" fillId="2" borderId="8" xfId="0" applyNumberFormat="1" applyFont="1" applyFill="1" applyBorder="1" applyAlignment="1">
      <alignment vertical="center"/>
    </xf>
    <xf numFmtId="0" fontId="3" fillId="2" borderId="9" xfId="0" applyNumberFormat="1" applyFont="1" applyFill="1" applyBorder="1" applyAlignment="1">
      <alignment vertical="center" wrapText="1"/>
    </xf>
    <xf numFmtId="0" fontId="3" fillId="2" borderId="10" xfId="0" applyNumberFormat="1" applyFont="1" applyFill="1" applyBorder="1" applyAlignment="1">
      <alignment vertical="center" wrapText="1"/>
    </xf>
    <xf numFmtId="0" fontId="3" fillId="2" borderId="4" xfId="0" quotePrefix="1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vertical="center"/>
    </xf>
    <xf numFmtId="49" fontId="6" fillId="0" borderId="12" xfId="0" applyNumberFormat="1" applyFont="1" applyFill="1" applyBorder="1" applyAlignment="1">
      <alignment vertical="center"/>
    </xf>
    <xf numFmtId="3" fontId="6" fillId="0" borderId="12" xfId="1" applyNumberFormat="1" applyFont="1" applyFill="1" applyBorder="1" applyAlignment="1">
      <alignment vertical="center" wrapText="1"/>
    </xf>
    <xf numFmtId="3" fontId="6" fillId="0" borderId="12" xfId="1" applyNumberFormat="1" applyFont="1" applyFill="1" applyBorder="1" applyAlignment="1">
      <alignment vertical="center"/>
    </xf>
    <xf numFmtId="0" fontId="6" fillId="0" borderId="12" xfId="0" applyNumberFormat="1" applyFont="1" applyBorder="1" applyAlignment="1">
      <alignment vertical="center"/>
    </xf>
    <xf numFmtId="49" fontId="6" fillId="0" borderId="12" xfId="0" applyNumberFormat="1" applyFont="1" applyBorder="1" applyAlignment="1">
      <alignment vertical="center"/>
    </xf>
    <xf numFmtId="3" fontId="6" fillId="0" borderId="12" xfId="0" applyNumberFormat="1" applyFont="1" applyBorder="1" applyAlignment="1">
      <alignment vertical="center"/>
    </xf>
    <xf numFmtId="0" fontId="7" fillId="0" borderId="0" xfId="0" applyNumberFormat="1" applyFont="1" applyAlignment="1">
      <alignment vertical="center"/>
    </xf>
    <xf numFmtId="0" fontId="7" fillId="0" borderId="0" xfId="0" applyNumberFormat="1" applyFont="1" applyAlignment="1">
      <alignment horizontal="center" vertical="center"/>
    </xf>
    <xf numFmtId="3" fontId="6" fillId="0" borderId="12" xfId="0" applyNumberFormat="1" applyFont="1" applyFill="1" applyBorder="1" applyAlignment="1">
      <alignment vertical="center"/>
    </xf>
    <xf numFmtId="0" fontId="5" fillId="3" borderId="2" xfId="0" quotePrefix="1" applyNumberFormat="1" applyFont="1" applyFill="1" applyBorder="1" applyAlignment="1">
      <alignment vertical="center"/>
    </xf>
    <xf numFmtId="0" fontId="3" fillId="3" borderId="3" xfId="0" quotePrefix="1" applyNumberFormat="1" applyFont="1" applyFill="1" applyBorder="1" applyAlignment="1">
      <alignment vertical="center"/>
    </xf>
    <xf numFmtId="0" fontId="3" fillId="3" borderId="3" xfId="0" applyNumberFormat="1" applyFont="1" applyFill="1" applyBorder="1" applyAlignment="1">
      <alignment vertical="center"/>
    </xf>
    <xf numFmtId="0" fontId="3" fillId="3" borderId="4" xfId="0" quotePrefix="1" applyNumberFormat="1" applyFont="1" applyFill="1" applyBorder="1" applyAlignment="1">
      <alignment vertical="center" wrapText="1"/>
    </xf>
    <xf numFmtId="0" fontId="5" fillId="3" borderId="3" xfId="0" quotePrefix="1" applyNumberFormat="1" applyFont="1" applyFill="1" applyBorder="1" applyAlignment="1">
      <alignment vertical="center" wrapText="1"/>
    </xf>
    <xf numFmtId="0" fontId="5" fillId="3" borderId="4" xfId="0" quotePrefix="1" applyNumberFormat="1" applyFont="1" applyFill="1" applyBorder="1" applyAlignment="1">
      <alignment vertical="center" wrapText="1"/>
    </xf>
    <xf numFmtId="0" fontId="5" fillId="3" borderId="2" xfId="0" applyNumberFormat="1" applyFont="1" applyFill="1" applyBorder="1" applyAlignment="1">
      <alignment vertical="center"/>
    </xf>
    <xf numFmtId="0" fontId="3" fillId="3" borderId="4" xfId="0" applyNumberFormat="1" applyFont="1" applyFill="1" applyBorder="1" applyAlignment="1">
      <alignment vertical="center"/>
    </xf>
    <xf numFmtId="0" fontId="5" fillId="3" borderId="1" xfId="0" quotePrefix="1" applyNumberFormat="1" applyFont="1" applyFill="1" applyBorder="1" applyAlignment="1">
      <alignment vertical="center"/>
    </xf>
    <xf numFmtId="0" fontId="5" fillId="3" borderId="3" xfId="0" applyNumberFormat="1" applyFont="1" applyFill="1" applyBorder="1" applyAlignment="1">
      <alignment vertical="center"/>
    </xf>
    <xf numFmtId="0" fontId="5" fillId="3" borderId="5" xfId="0" applyNumberFormat="1" applyFont="1" applyFill="1" applyBorder="1" applyAlignment="1">
      <alignment vertical="center"/>
    </xf>
    <xf numFmtId="0" fontId="3" fillId="3" borderId="6" xfId="0" applyNumberFormat="1" applyFont="1" applyFill="1" applyBorder="1" applyAlignment="1">
      <alignment vertical="center"/>
    </xf>
    <xf numFmtId="0" fontId="3" fillId="3" borderId="2" xfId="0" quotePrefix="1" applyNumberFormat="1" applyFont="1" applyFill="1" applyBorder="1" applyAlignment="1">
      <alignment vertical="center"/>
    </xf>
    <xf numFmtId="0" fontId="3" fillId="3" borderId="5" xfId="0" applyNumberFormat="1" applyFont="1" applyFill="1" applyBorder="1" applyAlignment="1">
      <alignment vertical="center"/>
    </xf>
    <xf numFmtId="0" fontId="3" fillId="3" borderId="7" xfId="0" applyNumberFormat="1" applyFont="1" applyFill="1" applyBorder="1" applyAlignment="1">
      <alignment vertical="center"/>
    </xf>
    <xf numFmtId="0" fontId="3" fillId="3" borderId="2" xfId="0" applyNumberFormat="1" applyFont="1" applyFill="1" applyBorder="1" applyAlignment="1">
      <alignment vertical="center"/>
    </xf>
    <xf numFmtId="0" fontId="3" fillId="3" borderId="4" xfId="0" applyNumberFormat="1" applyFont="1" applyFill="1" applyBorder="1" applyAlignment="1">
      <alignment vertical="center" wrapText="1"/>
    </xf>
    <xf numFmtId="0" fontId="5" fillId="3" borderId="6" xfId="0" quotePrefix="1" applyNumberFormat="1" applyFont="1" applyFill="1" applyBorder="1" applyAlignment="1">
      <alignment vertical="top"/>
    </xf>
    <xf numFmtId="0" fontId="3" fillId="3" borderId="6" xfId="0" applyNumberFormat="1" applyFont="1" applyFill="1" applyBorder="1" applyAlignment="1">
      <alignment vertical="center" wrapText="1"/>
    </xf>
    <xf numFmtId="0" fontId="3" fillId="3" borderId="7" xfId="0" applyNumberFormat="1" applyFont="1" applyFill="1" applyBorder="1" applyAlignment="1">
      <alignment vertical="center" wrapText="1"/>
    </xf>
    <xf numFmtId="0" fontId="3" fillId="3" borderId="5" xfId="0" quotePrefix="1" applyNumberFormat="1" applyFont="1" applyFill="1" applyBorder="1" applyAlignment="1">
      <alignment vertical="center"/>
    </xf>
    <xf numFmtId="0" fontId="3" fillId="3" borderId="4" xfId="0" quotePrefix="1" applyNumberFormat="1" applyFont="1" applyFill="1" applyBorder="1" applyAlignment="1">
      <alignment vertical="center"/>
    </xf>
    <xf numFmtId="0" fontId="3" fillId="3" borderId="8" xfId="0" applyNumberFormat="1" applyFont="1" applyFill="1" applyBorder="1" applyAlignment="1">
      <alignment vertical="center"/>
    </xf>
    <xf numFmtId="0" fontId="3" fillId="3" borderId="9" xfId="0" applyNumberFormat="1" applyFont="1" applyFill="1" applyBorder="1" applyAlignment="1">
      <alignment vertical="center" wrapText="1"/>
    </xf>
    <xf numFmtId="0" fontId="3" fillId="3" borderId="10" xfId="0" applyNumberFormat="1" applyFont="1" applyFill="1" applyBorder="1" applyAlignment="1">
      <alignment vertical="center" wrapText="1"/>
    </xf>
    <xf numFmtId="0" fontId="3" fillId="3" borderId="1" xfId="0" quotePrefix="1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0" fontId="3" fillId="3" borderId="6" xfId="0" applyNumberFormat="1" applyFont="1" applyFill="1" applyBorder="1" applyAlignment="1">
      <alignment horizontal="center" vertical="center" wrapText="1"/>
    </xf>
    <xf numFmtId="0" fontId="3" fillId="3" borderId="6" xfId="0" applyNumberFormat="1" applyFont="1" applyFill="1" applyBorder="1" applyAlignment="1">
      <alignment horizontal="center" vertical="center"/>
    </xf>
    <xf numFmtId="0" fontId="3" fillId="3" borderId="6" xfId="0" quotePrefix="1" applyNumberFormat="1" applyFont="1" applyFill="1" applyBorder="1" applyAlignment="1">
      <alignment horizontal="center" vertical="center" wrapText="1"/>
    </xf>
    <xf numFmtId="0" fontId="3" fillId="3" borderId="7" xfId="0" applyNumberFormat="1" applyFont="1" applyFill="1" applyBorder="1" applyAlignment="1">
      <alignment horizontal="center" vertical="center" wrapText="1"/>
    </xf>
    <xf numFmtId="0" fontId="11" fillId="3" borderId="2" xfId="0" quotePrefix="1" applyNumberFormat="1" applyFont="1" applyFill="1" applyBorder="1" applyAlignment="1">
      <alignment vertical="center"/>
    </xf>
    <xf numFmtId="0" fontId="10" fillId="3" borderId="3" xfId="0" quotePrefix="1" applyNumberFormat="1" applyFont="1" applyFill="1" applyBorder="1" applyAlignment="1">
      <alignment vertical="center"/>
    </xf>
    <xf numFmtId="0" fontId="10" fillId="3" borderId="3" xfId="0" applyNumberFormat="1" applyFont="1" applyFill="1" applyBorder="1" applyAlignment="1">
      <alignment vertical="center"/>
    </xf>
    <xf numFmtId="0" fontId="10" fillId="3" borderId="4" xfId="0" quotePrefix="1" applyNumberFormat="1" applyFont="1" applyFill="1" applyBorder="1" applyAlignment="1">
      <alignment vertical="center" wrapText="1"/>
    </xf>
    <xf numFmtId="0" fontId="11" fillId="3" borderId="3" xfId="0" quotePrefix="1" applyNumberFormat="1" applyFont="1" applyFill="1" applyBorder="1" applyAlignment="1">
      <alignment vertical="center" wrapText="1"/>
    </xf>
    <xf numFmtId="0" fontId="11" fillId="3" borderId="4" xfId="0" quotePrefix="1" applyNumberFormat="1" applyFont="1" applyFill="1" applyBorder="1" applyAlignment="1">
      <alignment vertical="center" wrapText="1"/>
    </xf>
    <xf numFmtId="0" fontId="11" fillId="3" borderId="2" xfId="0" applyNumberFormat="1" applyFont="1" applyFill="1" applyBorder="1" applyAlignment="1">
      <alignment vertical="center"/>
    </xf>
    <xf numFmtId="0" fontId="10" fillId="3" borderId="4" xfId="0" applyNumberFormat="1" applyFont="1" applyFill="1" applyBorder="1" applyAlignment="1">
      <alignment vertical="center"/>
    </xf>
    <xf numFmtId="0" fontId="11" fillId="3" borderId="1" xfId="0" quotePrefix="1" applyNumberFormat="1" applyFont="1" applyFill="1" applyBorder="1" applyAlignment="1">
      <alignment vertical="center"/>
    </xf>
    <xf numFmtId="0" fontId="11" fillId="3" borderId="3" xfId="0" applyNumberFormat="1" applyFont="1" applyFill="1" applyBorder="1" applyAlignment="1">
      <alignment vertical="center"/>
    </xf>
    <xf numFmtId="0" fontId="11" fillId="3" borderId="5" xfId="0" applyNumberFormat="1" applyFont="1" applyFill="1" applyBorder="1" applyAlignment="1">
      <alignment vertical="center"/>
    </xf>
    <xf numFmtId="0" fontId="10" fillId="0" borderId="0" xfId="0" applyNumberFormat="1" applyFont="1" applyAlignment="1">
      <alignment vertical="center"/>
    </xf>
    <xf numFmtId="0" fontId="10" fillId="3" borderId="6" xfId="0" applyNumberFormat="1" applyFont="1" applyFill="1" applyBorder="1" applyAlignment="1">
      <alignment vertical="center"/>
    </xf>
    <xf numFmtId="0" fontId="10" fillId="3" borderId="2" xfId="0" quotePrefix="1" applyNumberFormat="1" applyFont="1" applyFill="1" applyBorder="1" applyAlignment="1">
      <alignment vertical="center"/>
    </xf>
    <xf numFmtId="0" fontId="10" fillId="3" borderId="5" xfId="0" applyNumberFormat="1" applyFont="1" applyFill="1" applyBorder="1" applyAlignment="1">
      <alignment vertical="center"/>
    </xf>
    <xf numFmtId="0" fontId="10" fillId="3" borderId="7" xfId="0" applyNumberFormat="1" applyFont="1" applyFill="1" applyBorder="1" applyAlignment="1">
      <alignment vertical="center"/>
    </xf>
    <xf numFmtId="0" fontId="10" fillId="3" borderId="2" xfId="0" applyNumberFormat="1" applyFont="1" applyFill="1" applyBorder="1" applyAlignment="1">
      <alignment vertical="center"/>
    </xf>
    <xf numFmtId="0" fontId="10" fillId="3" borderId="4" xfId="0" applyNumberFormat="1" applyFont="1" applyFill="1" applyBorder="1" applyAlignment="1">
      <alignment vertical="center" wrapText="1"/>
    </xf>
    <xf numFmtId="0" fontId="11" fillId="3" borderId="6" xfId="0" quotePrefix="1" applyNumberFormat="1" applyFont="1" applyFill="1" applyBorder="1" applyAlignment="1">
      <alignment vertical="top"/>
    </xf>
    <xf numFmtId="0" fontId="10" fillId="3" borderId="6" xfId="0" applyNumberFormat="1" applyFont="1" applyFill="1" applyBorder="1" applyAlignment="1">
      <alignment vertical="center" wrapText="1"/>
    </xf>
    <xf numFmtId="0" fontId="10" fillId="3" borderId="7" xfId="0" applyNumberFormat="1" applyFont="1" applyFill="1" applyBorder="1" applyAlignment="1">
      <alignment vertical="center" wrapText="1"/>
    </xf>
    <xf numFmtId="0" fontId="10" fillId="3" borderId="5" xfId="0" quotePrefix="1" applyNumberFormat="1" applyFont="1" applyFill="1" applyBorder="1" applyAlignment="1">
      <alignment vertical="center"/>
    </xf>
    <xf numFmtId="0" fontId="10" fillId="3" borderId="4" xfId="0" quotePrefix="1" applyNumberFormat="1" applyFont="1" applyFill="1" applyBorder="1" applyAlignment="1">
      <alignment vertical="center"/>
    </xf>
    <xf numFmtId="0" fontId="10" fillId="3" borderId="8" xfId="0" applyNumberFormat="1" applyFont="1" applyFill="1" applyBorder="1" applyAlignment="1">
      <alignment vertical="center"/>
    </xf>
    <xf numFmtId="0" fontId="10" fillId="3" borderId="9" xfId="0" applyNumberFormat="1" applyFont="1" applyFill="1" applyBorder="1" applyAlignment="1">
      <alignment vertical="center" wrapText="1"/>
    </xf>
    <xf numFmtId="0" fontId="10" fillId="3" borderId="10" xfId="0" applyNumberFormat="1" applyFont="1" applyFill="1" applyBorder="1" applyAlignment="1">
      <alignment vertical="center" wrapText="1"/>
    </xf>
    <xf numFmtId="0" fontId="10" fillId="3" borderId="1" xfId="0" quotePrefix="1" applyNumberFormat="1" applyFont="1" applyFill="1" applyBorder="1" applyAlignment="1">
      <alignment vertical="center" wrapText="1"/>
    </xf>
    <xf numFmtId="0" fontId="10" fillId="3" borderId="1" xfId="0" applyNumberFormat="1" applyFont="1" applyFill="1" applyBorder="1" applyAlignment="1">
      <alignment vertical="center" wrapText="1"/>
    </xf>
    <xf numFmtId="0" fontId="10" fillId="3" borderId="6" xfId="0" applyNumberFormat="1" applyFont="1" applyFill="1" applyBorder="1" applyAlignment="1">
      <alignment horizontal="center" vertical="center" wrapText="1"/>
    </xf>
    <xf numFmtId="0" fontId="10" fillId="3" borderId="6" xfId="0" applyNumberFormat="1" applyFont="1" applyFill="1" applyBorder="1" applyAlignment="1">
      <alignment horizontal="center" vertical="center"/>
    </xf>
    <xf numFmtId="0" fontId="10" fillId="3" borderId="6" xfId="0" quotePrefix="1" applyNumberFormat="1" applyFont="1" applyFill="1" applyBorder="1" applyAlignment="1">
      <alignment horizontal="center" vertical="center" wrapText="1"/>
    </xf>
    <xf numFmtId="0" fontId="10" fillId="3" borderId="7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Alignment="1">
      <alignment horizontal="center" vertical="center"/>
    </xf>
    <xf numFmtId="0" fontId="12" fillId="0" borderId="12" xfId="0" applyNumberFormat="1" applyFont="1" applyBorder="1" applyAlignment="1">
      <alignment vertical="center"/>
    </xf>
    <xf numFmtId="49" fontId="12" fillId="0" borderId="12" xfId="0" applyNumberFormat="1" applyFont="1" applyBorder="1" applyAlignment="1">
      <alignment vertical="center"/>
    </xf>
    <xf numFmtId="3" fontId="12" fillId="0" borderId="12" xfId="0" applyNumberFormat="1" applyFont="1" applyBorder="1" applyAlignment="1">
      <alignment vertical="center"/>
    </xf>
    <xf numFmtId="0" fontId="11" fillId="3" borderId="2" xfId="0" quotePrefix="1" applyFont="1" applyFill="1" applyBorder="1">
      <alignment vertical="center"/>
    </xf>
    <xf numFmtId="0" fontId="10" fillId="3" borderId="3" xfId="0" quotePrefix="1" applyFont="1" applyFill="1" applyBorder="1">
      <alignment vertical="center"/>
    </xf>
    <xf numFmtId="0" fontId="10" fillId="3" borderId="3" xfId="0" applyFont="1" applyFill="1" applyBorder="1">
      <alignment vertical="center"/>
    </xf>
    <xf numFmtId="0" fontId="10" fillId="3" borderId="4" xfId="0" quotePrefix="1" applyFont="1" applyFill="1" applyBorder="1" applyAlignment="1">
      <alignment vertical="center" wrapText="1"/>
    </xf>
    <xf numFmtId="0" fontId="11" fillId="3" borderId="3" xfId="0" quotePrefix="1" applyFont="1" applyFill="1" applyBorder="1" applyAlignment="1">
      <alignment vertical="center" wrapText="1"/>
    </xf>
    <xf numFmtId="0" fontId="11" fillId="3" borderId="4" xfId="0" quotePrefix="1" applyFont="1" applyFill="1" applyBorder="1" applyAlignment="1">
      <alignment vertical="center" wrapText="1"/>
    </xf>
    <xf numFmtId="0" fontId="11" fillId="3" borderId="2" xfId="0" applyFont="1" applyFill="1" applyBorder="1">
      <alignment vertical="center"/>
    </xf>
    <xf numFmtId="0" fontId="10" fillId="3" borderId="4" xfId="0" applyFont="1" applyFill="1" applyBorder="1">
      <alignment vertical="center"/>
    </xf>
    <xf numFmtId="0" fontId="11" fillId="3" borderId="1" xfId="0" quotePrefix="1" applyFont="1" applyFill="1" applyBorder="1">
      <alignment vertical="center"/>
    </xf>
    <xf numFmtId="0" fontId="11" fillId="3" borderId="3" xfId="0" applyFont="1" applyFill="1" applyBorder="1">
      <alignment vertical="center"/>
    </xf>
    <xf numFmtId="0" fontId="11" fillId="3" borderId="5" xfId="0" applyFont="1" applyFill="1" applyBorder="1">
      <alignment vertical="center"/>
    </xf>
    <xf numFmtId="0" fontId="10" fillId="0" borderId="0" xfId="0" applyFont="1">
      <alignment vertical="center"/>
    </xf>
    <xf numFmtId="0" fontId="10" fillId="3" borderId="6" xfId="0" applyFont="1" applyFill="1" applyBorder="1">
      <alignment vertical="center"/>
    </xf>
    <xf numFmtId="0" fontId="10" fillId="3" borderId="2" xfId="0" quotePrefix="1" applyFont="1" applyFill="1" applyBorder="1">
      <alignment vertical="center"/>
    </xf>
    <xf numFmtId="0" fontId="10" fillId="3" borderId="5" xfId="0" applyFont="1" applyFill="1" applyBorder="1">
      <alignment vertical="center"/>
    </xf>
    <xf numFmtId="0" fontId="10" fillId="3" borderId="7" xfId="0" applyFont="1" applyFill="1" applyBorder="1">
      <alignment vertical="center"/>
    </xf>
    <xf numFmtId="0" fontId="10" fillId="3" borderId="2" xfId="0" applyFont="1" applyFill="1" applyBorder="1">
      <alignment vertical="center"/>
    </xf>
    <xf numFmtId="0" fontId="10" fillId="3" borderId="4" xfId="0" applyFont="1" applyFill="1" applyBorder="1" applyAlignment="1">
      <alignment vertical="center" wrapText="1"/>
    </xf>
    <xf numFmtId="0" fontId="11" fillId="3" borderId="6" xfId="0" quotePrefix="1" applyFont="1" applyFill="1" applyBorder="1" applyAlignment="1">
      <alignment vertical="top"/>
    </xf>
    <xf numFmtId="0" fontId="10" fillId="3" borderId="6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5" xfId="0" quotePrefix="1" applyFont="1" applyFill="1" applyBorder="1">
      <alignment vertical="center"/>
    </xf>
    <xf numFmtId="0" fontId="10" fillId="3" borderId="4" xfId="0" quotePrefix="1" applyFont="1" applyFill="1" applyBorder="1">
      <alignment vertical="center"/>
    </xf>
    <xf numFmtId="0" fontId="10" fillId="3" borderId="8" xfId="0" applyFont="1" applyFill="1" applyBorder="1">
      <alignment vertical="center"/>
    </xf>
    <xf numFmtId="0" fontId="10" fillId="3" borderId="9" xfId="0" applyFont="1" applyFill="1" applyBorder="1" applyAlignment="1">
      <alignment vertical="center" wrapText="1"/>
    </xf>
    <xf numFmtId="0" fontId="10" fillId="3" borderId="10" xfId="0" applyFont="1" applyFill="1" applyBorder="1" applyAlignment="1">
      <alignment vertical="center" wrapText="1"/>
    </xf>
    <xf numFmtId="0" fontId="10" fillId="3" borderId="1" xfId="0" quotePrefix="1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0" fontId="10" fillId="3" borderId="6" xfId="0" quotePrefix="1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0" borderId="12" xfId="0" applyFont="1" applyBorder="1">
      <alignment vertical="center"/>
    </xf>
    <xf numFmtId="49" fontId="12" fillId="0" borderId="12" xfId="0" applyNumberFormat="1" applyFont="1" applyBorder="1">
      <alignment vertical="center"/>
    </xf>
    <xf numFmtId="3" fontId="12" fillId="0" borderId="12" xfId="0" applyNumberFormat="1" applyFont="1" applyBorder="1">
      <alignment vertical="center"/>
    </xf>
    <xf numFmtId="0" fontId="13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0" fontId="18" fillId="0" borderId="0" xfId="0" applyFont="1" applyFill="1" applyBorder="1" applyAlignment="1">
      <alignment horizontal="left" vertical="center"/>
    </xf>
    <xf numFmtId="0" fontId="20" fillId="0" borderId="0" xfId="0" applyFont="1">
      <alignment vertical="center"/>
    </xf>
    <xf numFmtId="3" fontId="0" fillId="0" borderId="0" xfId="0" applyNumberFormat="1">
      <alignment vertical="center"/>
    </xf>
    <xf numFmtId="0" fontId="16" fillId="4" borderId="12" xfId="0" applyFont="1" applyFill="1" applyBorder="1" applyAlignment="1">
      <alignment horizontal="center" vertical="center" wrapText="1"/>
    </xf>
    <xf numFmtId="0" fontId="0" fillId="0" borderId="12" xfId="0" applyBorder="1">
      <alignment vertical="center"/>
    </xf>
    <xf numFmtId="0" fontId="16" fillId="0" borderId="12" xfId="0" applyFont="1" applyBorder="1" applyAlignment="1">
      <alignment horizontal="center" vertical="center" wrapText="1"/>
    </xf>
    <xf numFmtId="3" fontId="16" fillId="0" borderId="12" xfId="0" applyNumberFormat="1" applyFont="1" applyBorder="1" applyAlignment="1">
      <alignment horizontal="right" vertical="center" wrapText="1"/>
    </xf>
    <xf numFmtId="3" fontId="0" fillId="0" borderId="12" xfId="0" applyNumberFormat="1" applyBorder="1">
      <alignment vertical="center"/>
    </xf>
    <xf numFmtId="176" fontId="0" fillId="0" borderId="12" xfId="0" applyNumberFormat="1" applyBorder="1">
      <alignment vertical="center"/>
    </xf>
    <xf numFmtId="0" fontId="16" fillId="5" borderId="12" xfId="0" applyFont="1" applyFill="1" applyBorder="1" applyAlignment="1">
      <alignment horizontal="center" vertical="center" wrapText="1"/>
    </xf>
    <xf numFmtId="3" fontId="16" fillId="5" borderId="12" xfId="0" applyNumberFormat="1" applyFont="1" applyFill="1" applyBorder="1" applyAlignment="1">
      <alignment horizontal="right" vertical="center" wrapText="1"/>
    </xf>
    <xf numFmtId="176" fontId="0" fillId="0" borderId="12" xfId="2" applyNumberFormat="1" applyFont="1" applyBorder="1">
      <alignment vertical="center"/>
    </xf>
    <xf numFmtId="0" fontId="16" fillId="5" borderId="12" xfId="0" applyFont="1" applyFill="1" applyBorder="1" applyAlignment="1">
      <alignment horizontal="right" vertical="center" wrapText="1"/>
    </xf>
    <xf numFmtId="3" fontId="6" fillId="6" borderId="12" xfId="1" applyNumberFormat="1" applyFont="1" applyFill="1" applyBorder="1" applyAlignment="1">
      <alignment vertical="center"/>
    </xf>
    <xf numFmtId="3" fontId="6" fillId="6" borderId="12" xfId="0" applyNumberFormat="1" applyFont="1" applyFill="1" applyBorder="1" applyAlignment="1">
      <alignment vertical="center"/>
    </xf>
    <xf numFmtId="3" fontId="12" fillId="6" borderId="12" xfId="0" applyNumberFormat="1" applyFont="1" applyFill="1" applyBorder="1" applyAlignment="1">
      <alignment vertical="center"/>
    </xf>
    <xf numFmtId="0" fontId="0" fillId="6" borderId="0" xfId="0" applyFill="1">
      <alignment vertical="center"/>
    </xf>
    <xf numFmtId="3" fontId="12" fillId="6" borderId="12" xfId="0" applyNumberFormat="1" applyFont="1" applyFill="1" applyBorder="1">
      <alignment vertical="center"/>
    </xf>
    <xf numFmtId="0" fontId="16" fillId="7" borderId="12" xfId="0" applyFont="1" applyFill="1" applyBorder="1" applyAlignment="1">
      <alignment horizontal="center" vertical="center" wrapText="1"/>
    </xf>
    <xf numFmtId="3" fontId="16" fillId="7" borderId="12" xfId="0" applyNumberFormat="1" applyFont="1" applyFill="1" applyBorder="1" applyAlignment="1">
      <alignment horizontal="right" vertical="center" wrapText="1"/>
    </xf>
    <xf numFmtId="0" fontId="16" fillId="7" borderId="12" xfId="0" applyFont="1" applyFill="1" applyBorder="1" applyAlignment="1">
      <alignment horizontal="right" vertical="center" wrapText="1"/>
    </xf>
    <xf numFmtId="38" fontId="0" fillId="0" borderId="13" xfId="1" applyFont="1" applyBorder="1">
      <alignment vertical="center"/>
    </xf>
    <xf numFmtId="38" fontId="0" fillId="0" borderId="14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8" borderId="16" xfId="0" applyFill="1" applyBorder="1">
      <alignment vertical="center"/>
    </xf>
    <xf numFmtId="38" fontId="0" fillId="8" borderId="12" xfId="1" applyFont="1" applyFill="1" applyBorder="1">
      <alignment vertical="center"/>
    </xf>
    <xf numFmtId="38" fontId="0" fillId="8" borderId="17" xfId="1" applyFont="1" applyFill="1" applyBorder="1">
      <alignment vertical="center"/>
    </xf>
    <xf numFmtId="38" fontId="0" fillId="8" borderId="16" xfId="1" applyFont="1" applyFill="1" applyBorder="1">
      <alignment vertical="center"/>
    </xf>
    <xf numFmtId="38" fontId="0" fillId="8" borderId="12" xfId="1" applyFont="1" applyFill="1" applyBorder="1" applyAlignment="1">
      <alignment horizontal="right" vertical="center" wrapText="1"/>
    </xf>
    <xf numFmtId="38" fontId="0" fillId="8" borderId="17" xfId="1" applyFont="1" applyFill="1" applyBorder="1" applyAlignment="1">
      <alignment horizontal="right" vertical="center" wrapText="1"/>
    </xf>
    <xf numFmtId="0" fontId="0" fillId="9" borderId="16" xfId="0" applyFill="1" applyBorder="1">
      <alignment vertical="center"/>
    </xf>
    <xf numFmtId="38" fontId="0" fillId="9" borderId="12" xfId="1" applyFont="1" applyFill="1" applyBorder="1">
      <alignment vertical="center"/>
    </xf>
    <xf numFmtId="38" fontId="0" fillId="9" borderId="17" xfId="1" applyFont="1" applyFill="1" applyBorder="1">
      <alignment vertical="center"/>
    </xf>
    <xf numFmtId="38" fontId="0" fillId="9" borderId="16" xfId="1" applyFont="1" applyFill="1" applyBorder="1">
      <alignment vertical="center"/>
    </xf>
    <xf numFmtId="38" fontId="0" fillId="9" borderId="12" xfId="1" applyFont="1" applyFill="1" applyBorder="1" applyAlignment="1">
      <alignment horizontal="right" vertical="center" wrapText="1"/>
    </xf>
    <xf numFmtId="38" fontId="0" fillId="9" borderId="17" xfId="1" applyFont="1" applyFill="1" applyBorder="1" applyAlignment="1">
      <alignment horizontal="right" vertical="center" wrapText="1"/>
    </xf>
    <xf numFmtId="0" fontId="0" fillId="7" borderId="18" xfId="0" applyFill="1" applyBorder="1">
      <alignment vertical="center"/>
    </xf>
    <xf numFmtId="38" fontId="0" fillId="7" borderId="19" xfId="1" applyFont="1" applyFill="1" applyBorder="1">
      <alignment vertical="center"/>
    </xf>
    <xf numFmtId="38" fontId="0" fillId="7" borderId="20" xfId="1" applyFont="1" applyFill="1" applyBorder="1">
      <alignment vertical="center"/>
    </xf>
    <xf numFmtId="38" fontId="0" fillId="7" borderId="18" xfId="1" applyFont="1" applyFill="1" applyBorder="1">
      <alignment vertical="center"/>
    </xf>
    <xf numFmtId="38" fontId="0" fillId="7" borderId="19" xfId="1" applyFont="1" applyFill="1" applyBorder="1" applyAlignment="1">
      <alignment horizontal="right" vertical="center" wrapText="1"/>
    </xf>
    <xf numFmtId="38" fontId="0" fillId="7" borderId="20" xfId="1" applyFont="1" applyFill="1" applyBorder="1" applyAlignment="1">
      <alignment horizontal="right" vertical="center" wrapText="1"/>
    </xf>
    <xf numFmtId="1" fontId="0" fillId="0" borderId="0" xfId="0" applyNumberFormat="1">
      <alignment vertical="center"/>
    </xf>
    <xf numFmtId="38" fontId="0" fillId="0" borderId="0" xfId="1" applyFont="1" applyFill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9" fontId="25" fillId="6" borderId="12" xfId="2" applyFont="1" applyFill="1" applyBorder="1">
      <alignment vertical="center"/>
    </xf>
    <xf numFmtId="9" fontId="25" fillId="0" borderId="12" xfId="2" applyFont="1" applyBorder="1">
      <alignment vertical="center"/>
    </xf>
    <xf numFmtId="0" fontId="25" fillId="0" borderId="17" xfId="0" applyFont="1" applyBorder="1" applyAlignment="1">
      <alignment horizontal="center" vertical="center"/>
    </xf>
    <xf numFmtId="0" fontId="25" fillId="6" borderId="16" xfId="0" applyFont="1" applyFill="1" applyBorder="1">
      <alignment vertical="center"/>
    </xf>
    <xf numFmtId="9" fontId="25" fillId="6" borderId="17" xfId="2" applyFont="1" applyFill="1" applyBorder="1">
      <alignment vertical="center"/>
    </xf>
    <xf numFmtId="0" fontId="25" fillId="0" borderId="16" xfId="0" applyFont="1" applyBorder="1">
      <alignment vertical="center"/>
    </xf>
    <xf numFmtId="9" fontId="25" fillId="0" borderId="17" xfId="2" applyFont="1" applyBorder="1">
      <alignment vertical="center"/>
    </xf>
    <xf numFmtId="0" fontId="25" fillId="0" borderId="18" xfId="0" applyFont="1" applyBorder="1">
      <alignment vertical="center"/>
    </xf>
    <xf numFmtId="9" fontId="25" fillId="0" borderId="19" xfId="2" applyFont="1" applyBorder="1">
      <alignment vertical="center"/>
    </xf>
    <xf numFmtId="9" fontId="25" fillId="0" borderId="20" xfId="2" applyFont="1" applyBorder="1">
      <alignment vertical="center"/>
    </xf>
    <xf numFmtId="0" fontId="25" fillId="0" borderId="21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1" fontId="25" fillId="0" borderId="12" xfId="0" applyNumberFormat="1" applyFont="1" applyBorder="1">
      <alignment vertical="center"/>
    </xf>
    <xf numFmtId="1" fontId="25" fillId="0" borderId="17" xfId="0" applyNumberFormat="1" applyFont="1" applyBorder="1">
      <alignment vertical="center"/>
    </xf>
    <xf numFmtId="1" fontId="25" fillId="0" borderId="19" xfId="0" applyNumberFormat="1" applyFont="1" applyBorder="1">
      <alignment vertical="center"/>
    </xf>
    <xf numFmtId="1" fontId="25" fillId="0" borderId="20" xfId="0" applyNumberFormat="1" applyFont="1" applyBorder="1">
      <alignment vertical="center"/>
    </xf>
    <xf numFmtId="0" fontId="3" fillId="2" borderId="1" xfId="0" applyNumberFormat="1" applyFont="1" applyFill="1" applyBorder="1" applyAlignment="1">
      <alignment vertical="center" wrapText="1"/>
    </xf>
    <xf numFmtId="0" fontId="3" fillId="2" borderId="6" xfId="0" applyNumberFormat="1" applyFont="1" applyFill="1" applyBorder="1" applyAlignment="1">
      <alignment vertical="center" wrapText="1"/>
    </xf>
    <xf numFmtId="0" fontId="3" fillId="2" borderId="11" xfId="0" applyNumberFormat="1" applyFont="1" applyFill="1" applyBorder="1" applyAlignment="1">
      <alignment vertical="center" wrapText="1"/>
    </xf>
    <xf numFmtId="0" fontId="3" fillId="2" borderId="6" xfId="0" quotePrefix="1" applyNumberFormat="1" applyFont="1" applyFill="1" applyBorder="1" applyAlignment="1">
      <alignment vertical="center" wrapText="1"/>
    </xf>
    <xf numFmtId="0" fontId="3" fillId="2" borderId="11" xfId="0" quotePrefix="1" applyNumberFormat="1" applyFont="1" applyFill="1" applyBorder="1" applyAlignment="1">
      <alignment vertical="center" wrapText="1"/>
    </xf>
    <xf numFmtId="0" fontId="3" fillId="2" borderId="6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0" fontId="3" fillId="3" borderId="6" xfId="0" applyNumberFormat="1" applyFont="1" applyFill="1" applyBorder="1" applyAlignment="1">
      <alignment vertical="center" wrapText="1"/>
    </xf>
    <xf numFmtId="0" fontId="3" fillId="3" borderId="11" xfId="0" applyNumberFormat="1" applyFont="1" applyFill="1" applyBorder="1" applyAlignment="1">
      <alignment vertical="center" wrapText="1"/>
    </xf>
    <xf numFmtId="0" fontId="3" fillId="3" borderId="1" xfId="0" quotePrefix="1" applyNumberFormat="1" applyFont="1" applyFill="1" applyBorder="1" applyAlignment="1">
      <alignment vertical="center" wrapText="1"/>
    </xf>
    <xf numFmtId="0" fontId="3" fillId="3" borderId="6" xfId="0" quotePrefix="1" applyNumberFormat="1" applyFont="1" applyFill="1" applyBorder="1" applyAlignment="1">
      <alignment vertical="center" wrapText="1"/>
    </xf>
    <xf numFmtId="0" fontId="3" fillId="3" borderId="11" xfId="0" quotePrefix="1" applyNumberFormat="1" applyFont="1" applyFill="1" applyBorder="1" applyAlignment="1">
      <alignment vertical="center" wrapText="1"/>
    </xf>
    <xf numFmtId="0" fontId="3" fillId="3" borderId="6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3" borderId="2" xfId="0" quotePrefix="1" applyNumberFormat="1" applyFont="1" applyFill="1" applyBorder="1" applyAlignment="1">
      <alignment vertical="center" wrapText="1"/>
    </xf>
    <xf numFmtId="0" fontId="3" fillId="3" borderId="3" xfId="0" applyNumberFormat="1" applyFont="1" applyFill="1" applyBorder="1" applyAlignment="1">
      <alignment vertical="center" wrapText="1"/>
    </xf>
    <xf numFmtId="0" fontId="3" fillId="3" borderId="5" xfId="0" applyNumberFormat="1" applyFont="1" applyFill="1" applyBorder="1" applyAlignment="1">
      <alignment vertical="center" wrapText="1"/>
    </xf>
    <xf numFmtId="0" fontId="10" fillId="3" borderId="1" xfId="0" applyNumberFormat="1" applyFont="1" applyFill="1" applyBorder="1" applyAlignment="1">
      <alignment vertical="center" wrapText="1"/>
    </xf>
    <xf numFmtId="0" fontId="10" fillId="3" borderId="6" xfId="0" applyNumberFormat="1" applyFont="1" applyFill="1" applyBorder="1" applyAlignment="1">
      <alignment vertical="center" wrapText="1"/>
    </xf>
    <xf numFmtId="0" fontId="10" fillId="3" borderId="1" xfId="0" quotePrefix="1" applyNumberFormat="1" applyFont="1" applyFill="1" applyBorder="1" applyAlignment="1">
      <alignment vertical="center" wrapText="1"/>
    </xf>
    <xf numFmtId="0" fontId="10" fillId="3" borderId="6" xfId="0" quotePrefix="1" applyNumberFormat="1" applyFont="1" applyFill="1" applyBorder="1" applyAlignment="1">
      <alignment vertical="center" wrapText="1"/>
    </xf>
    <xf numFmtId="0" fontId="10" fillId="3" borderId="6" xfId="0" applyNumberFormat="1" applyFont="1" applyFill="1" applyBorder="1" applyAlignment="1">
      <alignment vertical="center"/>
    </xf>
    <xf numFmtId="0" fontId="10" fillId="3" borderId="1" xfId="0" applyNumberFormat="1" applyFont="1" applyFill="1" applyBorder="1" applyAlignment="1">
      <alignment vertical="center"/>
    </xf>
    <xf numFmtId="0" fontId="10" fillId="3" borderId="2" xfId="0" quotePrefix="1" applyNumberFormat="1" applyFont="1" applyFill="1" applyBorder="1" applyAlignment="1">
      <alignment vertical="center" wrapText="1"/>
    </xf>
    <xf numFmtId="0" fontId="10" fillId="3" borderId="3" xfId="0" applyNumberFormat="1" applyFont="1" applyFill="1" applyBorder="1" applyAlignment="1">
      <alignment vertical="center" wrapText="1"/>
    </xf>
    <xf numFmtId="0" fontId="10" fillId="3" borderId="5" xfId="0" applyNumberFormat="1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10" fillId="3" borderId="6" xfId="0" applyFont="1" applyFill="1" applyBorder="1" applyAlignment="1">
      <alignment vertical="center" wrapText="1"/>
    </xf>
    <xf numFmtId="0" fontId="10" fillId="3" borderId="1" xfId="0" quotePrefix="1" applyFont="1" applyFill="1" applyBorder="1" applyAlignment="1">
      <alignment vertical="center" wrapText="1"/>
    </xf>
    <xf numFmtId="0" fontId="10" fillId="3" borderId="6" xfId="0" quotePrefix="1" applyFont="1" applyFill="1" applyBorder="1" applyAlignment="1">
      <alignment vertical="center" wrapText="1"/>
    </xf>
    <xf numFmtId="0" fontId="10" fillId="3" borderId="6" xfId="0" applyFont="1" applyFill="1" applyBorder="1">
      <alignment vertical="center"/>
    </xf>
    <xf numFmtId="0" fontId="10" fillId="3" borderId="1" xfId="0" applyFont="1" applyFill="1" applyBorder="1">
      <alignment vertical="center"/>
    </xf>
    <xf numFmtId="0" fontId="10" fillId="3" borderId="2" xfId="0" quotePrefix="1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shrinkToFit="1"/>
    </xf>
    <xf numFmtId="0" fontId="25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9CCFF"/>
      <color rgb="FF66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C99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ECE-4B03-B265-7046F9E0A9DD}"/>
              </c:ext>
            </c:extLst>
          </c:dPt>
          <c:dPt>
            <c:idx val="1"/>
            <c:bubble3D val="0"/>
            <c:spPr>
              <a:solidFill>
                <a:srgbClr val="99CCFF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EECE-4B03-B265-7046F9E0A9DD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A-EECE-4B03-B265-7046F9E0A9DD}"/>
              </c:ext>
            </c:extLst>
          </c:dPt>
          <c:dPt>
            <c:idx val="3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E-EECE-4B03-B265-7046F9E0A9DD}"/>
              </c:ext>
            </c:extLst>
          </c:dPt>
          <c:dPt>
            <c:idx val="4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EECE-4B03-B265-7046F9E0A9DD}"/>
              </c:ext>
            </c:extLst>
          </c:dPt>
          <c:dLbls>
            <c:dLbl>
              <c:idx val="4"/>
              <c:layout>
                <c:manualLayout>
                  <c:x val="4.7842519685039372E-2"/>
                  <c:y val="6.254957713619130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EECE-4B03-B265-7046F9E0A9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ja-JP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札幌市_家庭系ごみ!$D$7:$D$11</c:f>
              <c:strCache>
                <c:ptCount val="5"/>
                <c:pt idx="0">
                  <c:v>燃やせる</c:v>
                </c:pt>
                <c:pt idx="1">
                  <c:v>燃えない</c:v>
                </c:pt>
                <c:pt idx="2">
                  <c:v>資源</c:v>
                </c:pt>
                <c:pt idx="3">
                  <c:v>燃やせない</c:v>
                </c:pt>
                <c:pt idx="4">
                  <c:v>粗大</c:v>
                </c:pt>
              </c:strCache>
            </c:strRef>
          </c:cat>
          <c:val>
            <c:numRef>
              <c:f>札幌市_家庭系ごみ!$Q$7:$Q$11</c:f>
              <c:numCache>
                <c:formatCode>0.0%</c:formatCode>
                <c:ptCount val="5"/>
                <c:pt idx="0">
                  <c:v>0.64300000000000002</c:v>
                </c:pt>
                <c:pt idx="1">
                  <c:v>4.4999999999999998E-2</c:v>
                </c:pt>
                <c:pt idx="2">
                  <c:v>0.27400000000000002</c:v>
                </c:pt>
                <c:pt idx="3">
                  <c:v>8.9999999999999993E-3</c:v>
                </c:pt>
                <c:pt idx="4">
                  <c:v>2.9000000000000001E-2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CE-4B03-B265-7046F9E0A9DD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当別町_家庭系ごみ!$D$7:$D$11</c:f>
              <c:strCache>
                <c:ptCount val="5"/>
                <c:pt idx="0">
                  <c:v>燃やせる</c:v>
                </c:pt>
                <c:pt idx="1">
                  <c:v>燃えない</c:v>
                </c:pt>
                <c:pt idx="2">
                  <c:v>資源</c:v>
                </c:pt>
                <c:pt idx="3">
                  <c:v>燃やせない</c:v>
                </c:pt>
                <c:pt idx="4">
                  <c:v>粗大</c:v>
                </c:pt>
              </c:strCache>
            </c:strRef>
          </c:tx>
          <c:dPt>
            <c:idx val="0"/>
            <c:bubble3D val="0"/>
            <c:spPr>
              <a:solidFill>
                <a:srgbClr val="FFCC99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EAE-4D94-80FA-DE2DE7260876}"/>
              </c:ext>
            </c:extLst>
          </c:dPt>
          <c:dPt>
            <c:idx val="1"/>
            <c:bubble3D val="0"/>
            <c:spPr>
              <a:solidFill>
                <a:srgbClr val="99CCFF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EAE-4D94-80FA-DE2DE7260876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EAE-4D94-80FA-DE2DE7260876}"/>
              </c:ext>
            </c:extLst>
          </c:dPt>
          <c:dPt>
            <c:idx val="3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EAE-4D94-80FA-DE2DE7260876}"/>
              </c:ext>
            </c:extLst>
          </c:dPt>
          <c:dPt>
            <c:idx val="4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2EAE-4D94-80FA-DE2DE7260876}"/>
              </c:ext>
            </c:extLst>
          </c:dPt>
          <c:dLbls>
            <c:dLbl>
              <c:idx val="4"/>
              <c:layout>
                <c:manualLayout>
                  <c:x val="4.7842519685039372E-2"/>
                  <c:y val="6.254957713619130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EAE-4D94-80FA-DE2DE72608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ja-JP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札幌市_家庭系ごみ!$D$7:$D$11</c:f>
              <c:strCache>
                <c:ptCount val="5"/>
                <c:pt idx="0">
                  <c:v>燃やせる</c:v>
                </c:pt>
                <c:pt idx="1">
                  <c:v>燃えない</c:v>
                </c:pt>
                <c:pt idx="2">
                  <c:v>資源</c:v>
                </c:pt>
                <c:pt idx="3">
                  <c:v>燃やせない</c:v>
                </c:pt>
                <c:pt idx="4">
                  <c:v>粗大</c:v>
                </c:pt>
              </c:strCache>
            </c:strRef>
          </c:cat>
          <c:val>
            <c:numRef>
              <c:f>当別町_家庭系ごみ!$Q$7:$Q$11</c:f>
              <c:numCache>
                <c:formatCode>0.0%</c:formatCode>
                <c:ptCount val="5"/>
                <c:pt idx="0">
                  <c:v>0.66700000000000004</c:v>
                </c:pt>
                <c:pt idx="1">
                  <c:v>4.5999999999999999E-2</c:v>
                </c:pt>
                <c:pt idx="2">
                  <c:v>0.121</c:v>
                </c:pt>
                <c:pt idx="3">
                  <c:v>0.106</c:v>
                </c:pt>
                <c:pt idx="4">
                  <c:v>5.8999999999999997E-2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EAE-4D94-80FA-DE2DE7260876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石狩市_家庭系ごみ!$D$7:$D$11</c:f>
              <c:strCache>
                <c:ptCount val="5"/>
                <c:pt idx="0">
                  <c:v>燃やせる</c:v>
                </c:pt>
                <c:pt idx="1">
                  <c:v>燃えない</c:v>
                </c:pt>
                <c:pt idx="2">
                  <c:v>資源</c:v>
                </c:pt>
                <c:pt idx="3">
                  <c:v>燃やせない</c:v>
                </c:pt>
                <c:pt idx="4">
                  <c:v>粗大</c:v>
                </c:pt>
              </c:strCache>
            </c:strRef>
          </c:tx>
          <c:dPt>
            <c:idx val="0"/>
            <c:bubble3D val="0"/>
            <c:spPr>
              <a:solidFill>
                <a:srgbClr val="FFCC99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E96-457B-AA76-EA858272F73E}"/>
              </c:ext>
            </c:extLst>
          </c:dPt>
          <c:dPt>
            <c:idx val="1"/>
            <c:bubble3D val="0"/>
            <c:spPr>
              <a:solidFill>
                <a:srgbClr val="99CCFF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E96-457B-AA76-EA858272F73E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E96-457B-AA76-EA858272F73E}"/>
              </c:ext>
            </c:extLst>
          </c:dPt>
          <c:dPt>
            <c:idx val="3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E96-457B-AA76-EA858272F73E}"/>
              </c:ext>
            </c:extLst>
          </c:dPt>
          <c:dPt>
            <c:idx val="4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E96-457B-AA76-EA858272F73E}"/>
              </c:ext>
            </c:extLst>
          </c:dPt>
          <c:dLbls>
            <c:dLbl>
              <c:idx val="4"/>
              <c:layout>
                <c:manualLayout>
                  <c:x val="4.7842519685039372E-2"/>
                  <c:y val="6.254957713619130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E96-457B-AA76-EA858272F7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ja-JP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札幌市_家庭系ごみ!$D$7:$D$11</c:f>
              <c:strCache>
                <c:ptCount val="5"/>
                <c:pt idx="0">
                  <c:v>燃やせる</c:v>
                </c:pt>
                <c:pt idx="1">
                  <c:v>燃えない</c:v>
                </c:pt>
                <c:pt idx="2">
                  <c:v>資源</c:v>
                </c:pt>
                <c:pt idx="3">
                  <c:v>燃やせない</c:v>
                </c:pt>
                <c:pt idx="4">
                  <c:v>粗大</c:v>
                </c:pt>
              </c:strCache>
            </c:strRef>
          </c:cat>
          <c:val>
            <c:numRef>
              <c:f>石狩市_家庭系ごみ!$Q$7:$Q$11</c:f>
              <c:numCache>
                <c:formatCode>0.0%</c:formatCode>
                <c:ptCount val="5"/>
                <c:pt idx="0">
                  <c:v>0.66500000000000004</c:v>
                </c:pt>
                <c:pt idx="1">
                  <c:v>3.2000000000000001E-2</c:v>
                </c:pt>
                <c:pt idx="2">
                  <c:v>0.16700000000000001</c:v>
                </c:pt>
                <c:pt idx="3">
                  <c:v>8.8999999999999996E-2</c:v>
                </c:pt>
                <c:pt idx="4">
                  <c:v>4.5999999999999999E-2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E96-457B-AA76-EA858272F73E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92265651122809"/>
          <c:y val="3.7414965986394558E-2"/>
          <c:w val="0.85971883165111684"/>
          <c:h val="0.7457446485612973"/>
        </c:manualLayout>
      </c:layout>
      <c:scatterChart>
        <c:scatterStyle val="lineMarker"/>
        <c:varyColors val="0"/>
        <c:ser>
          <c:idx val="0"/>
          <c:order val="0"/>
          <c:tx>
            <c:strRef>
              <c:f>'家庭系ごみトレンド推計 '!$P$2</c:f>
              <c:strCache>
                <c:ptCount val="1"/>
                <c:pt idx="0">
                  <c:v>札幌市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rgbClr val="FFC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'家庭系ごみトレンド推計 '!$O$3:$O$15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2030</c:v>
                </c:pt>
                <c:pt idx="12">
                  <c:v>2050</c:v>
                </c:pt>
              </c:numCache>
            </c:numRef>
          </c:xVal>
          <c:yVal>
            <c:numRef>
              <c:f>'家庭系ごみトレンド推計 '!$P$3:$P$15</c:f>
              <c:numCache>
                <c:formatCode>General</c:formatCode>
                <c:ptCount val="13"/>
                <c:pt idx="0">
                  <c:v>573</c:v>
                </c:pt>
                <c:pt idx="1">
                  <c:v>571</c:v>
                </c:pt>
                <c:pt idx="2">
                  <c:v>578</c:v>
                </c:pt>
                <c:pt idx="3">
                  <c:v>560</c:v>
                </c:pt>
                <c:pt idx="4">
                  <c:v>550</c:v>
                </c:pt>
                <c:pt idx="5">
                  <c:v>538</c:v>
                </c:pt>
                <c:pt idx="6">
                  <c:v>538</c:v>
                </c:pt>
                <c:pt idx="7">
                  <c:v>541</c:v>
                </c:pt>
                <c:pt idx="8">
                  <c:v>535</c:v>
                </c:pt>
                <c:pt idx="9">
                  <c:v>555</c:v>
                </c:pt>
                <c:pt idx="10">
                  <c:v>544</c:v>
                </c:pt>
                <c:pt idx="11" formatCode="0">
                  <c:v>503.58100000000013</c:v>
                </c:pt>
                <c:pt idx="12" formatCode="0">
                  <c:v>433.03499999999985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55-4F35-96CF-9C520F68E2BE}"/>
            </c:ext>
          </c:extLst>
        </c:ser>
        <c:ser>
          <c:idx val="1"/>
          <c:order val="1"/>
          <c:tx>
            <c:strRef>
              <c:f>'家庭系ごみトレンド推計 '!$Q$2</c:f>
              <c:strCache>
                <c:ptCount val="1"/>
                <c:pt idx="0">
                  <c:v>石狩市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rgbClr val="C00000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'家庭系ごみトレンド推計 '!$O$3:$O$15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2030</c:v>
                </c:pt>
                <c:pt idx="12">
                  <c:v>2050</c:v>
                </c:pt>
              </c:numCache>
            </c:numRef>
          </c:xVal>
          <c:yVal>
            <c:numRef>
              <c:f>'家庭系ごみトレンド推計 '!$Q$3:$Q$15</c:f>
              <c:numCache>
                <c:formatCode>General</c:formatCode>
                <c:ptCount val="13"/>
                <c:pt idx="0">
                  <c:v>564</c:v>
                </c:pt>
                <c:pt idx="1">
                  <c:v>561</c:v>
                </c:pt>
                <c:pt idx="2">
                  <c:v>566</c:v>
                </c:pt>
                <c:pt idx="3">
                  <c:v>554</c:v>
                </c:pt>
                <c:pt idx="4">
                  <c:v>558</c:v>
                </c:pt>
                <c:pt idx="5">
                  <c:v>550</c:v>
                </c:pt>
                <c:pt idx="6">
                  <c:v>552</c:v>
                </c:pt>
                <c:pt idx="7">
                  <c:v>545</c:v>
                </c:pt>
                <c:pt idx="8">
                  <c:v>538</c:v>
                </c:pt>
                <c:pt idx="9">
                  <c:v>562</c:v>
                </c:pt>
                <c:pt idx="10">
                  <c:v>551</c:v>
                </c:pt>
                <c:pt idx="11" formatCode="0">
                  <c:v>533.00800000000027</c:v>
                </c:pt>
                <c:pt idx="12" formatCode="0">
                  <c:v>502.2800000000002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655-4F35-96CF-9C520F68E2BE}"/>
            </c:ext>
          </c:extLst>
        </c:ser>
        <c:ser>
          <c:idx val="2"/>
          <c:order val="2"/>
          <c:tx>
            <c:strRef>
              <c:f>'家庭系ごみトレンド推計 '!$R$2</c:f>
              <c:strCache>
                <c:ptCount val="1"/>
                <c:pt idx="0">
                  <c:v>当別町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9"/>
            <c:spPr>
              <a:solidFill>
                <a:schemeClr val="accent6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'家庭系ごみトレンド推計 '!$O$3:$O$15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2030</c:v>
                </c:pt>
                <c:pt idx="12">
                  <c:v>2050</c:v>
                </c:pt>
              </c:numCache>
            </c:numRef>
          </c:xVal>
          <c:yVal>
            <c:numRef>
              <c:f>'家庭系ごみトレンド推計 '!$R$3:$R$15</c:f>
              <c:numCache>
                <c:formatCode>General</c:formatCode>
                <c:ptCount val="13"/>
                <c:pt idx="0">
                  <c:v>556</c:v>
                </c:pt>
                <c:pt idx="1">
                  <c:v>560</c:v>
                </c:pt>
                <c:pt idx="2">
                  <c:v>549</c:v>
                </c:pt>
                <c:pt idx="3">
                  <c:v>542</c:v>
                </c:pt>
                <c:pt idx="4">
                  <c:v>532</c:v>
                </c:pt>
                <c:pt idx="5">
                  <c:v>523</c:v>
                </c:pt>
                <c:pt idx="6">
                  <c:v>531</c:v>
                </c:pt>
                <c:pt idx="7">
                  <c:v>531</c:v>
                </c:pt>
                <c:pt idx="8">
                  <c:v>532</c:v>
                </c:pt>
                <c:pt idx="9">
                  <c:v>547</c:v>
                </c:pt>
                <c:pt idx="10">
                  <c:v>556</c:v>
                </c:pt>
                <c:pt idx="11" formatCode="0">
                  <c:v>525.63500000000022</c:v>
                </c:pt>
                <c:pt idx="12" formatCode="0">
                  <c:v>502.72499999999991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655-4F35-96CF-9C520F68E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3166632"/>
        <c:axId val="683171880"/>
      </c:scatterChart>
      <c:valAx>
        <c:axId val="683166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683171880"/>
        <c:crosses val="autoZero"/>
        <c:crossBetween val="midCat"/>
      </c:valAx>
      <c:valAx>
        <c:axId val="6831718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ja-JP" altLang="en-US">
                    <a:solidFill>
                      <a:sysClr val="windowText" lastClr="000000"/>
                    </a:solidFill>
                  </a:rPr>
                  <a:t>家庭系ごみの収集原単位</a:t>
                </a:r>
                <a:r>
                  <a:rPr lang="en-US" altLang="ja-JP">
                    <a:solidFill>
                      <a:sysClr val="windowText" lastClr="000000"/>
                    </a:solidFill>
                  </a:rPr>
                  <a:t>(g/</a:t>
                </a:r>
                <a:r>
                  <a:rPr lang="ja-JP" altLang="en-US">
                    <a:solidFill>
                      <a:sysClr val="windowText" lastClr="000000"/>
                    </a:solidFill>
                  </a:rPr>
                  <a:t>人・日</a:t>
                </a:r>
                <a:r>
                  <a:rPr lang="en-US" altLang="ja-JP">
                    <a:solidFill>
                      <a:sysClr val="windowText" lastClr="000000"/>
                    </a:solidFill>
                  </a:rPr>
                  <a:t>)</a:t>
                </a:r>
                <a:endParaRPr lang="ja-JP" altLang="en-US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683166632"/>
        <c:crosses val="autoZero"/>
        <c:crossBetween val="midCat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18825108235573"/>
          <c:y val="3.7414994298271172E-2"/>
          <c:w val="0.85971883165111684"/>
          <c:h val="0.7457446485612973"/>
        </c:manualLayout>
      </c:layout>
      <c:scatterChart>
        <c:scatterStyle val="lineMarker"/>
        <c:varyColors val="0"/>
        <c:ser>
          <c:idx val="0"/>
          <c:order val="0"/>
          <c:tx>
            <c:strRef>
              <c:f>'家庭系ごみトレンド推計 '!$P$2</c:f>
              <c:strCache>
                <c:ptCount val="1"/>
                <c:pt idx="0">
                  <c:v>札幌市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rgbClr val="FFC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61251841723571054"/>
                  <c:y val="-0.3910142320439608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rgbClr val="FFC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ja-JP"/>
                </a:p>
              </c:txPr>
            </c:trendlineLbl>
          </c:trendline>
          <c:xVal>
            <c:numRef>
              <c:f>'家庭系ごみトレンド推計 '!$O$3:$O$13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xVal>
          <c:yVal>
            <c:numRef>
              <c:f>'家庭系ごみトレンド推計 '!$P$3:$P$13</c:f>
              <c:numCache>
                <c:formatCode>General</c:formatCode>
                <c:ptCount val="11"/>
                <c:pt idx="0">
                  <c:v>573</c:v>
                </c:pt>
                <c:pt idx="1">
                  <c:v>571</c:v>
                </c:pt>
                <c:pt idx="2">
                  <c:v>578</c:v>
                </c:pt>
                <c:pt idx="3">
                  <c:v>560</c:v>
                </c:pt>
                <c:pt idx="4">
                  <c:v>550</c:v>
                </c:pt>
                <c:pt idx="5">
                  <c:v>538</c:v>
                </c:pt>
                <c:pt idx="6">
                  <c:v>538</c:v>
                </c:pt>
                <c:pt idx="7">
                  <c:v>541</c:v>
                </c:pt>
                <c:pt idx="8">
                  <c:v>535</c:v>
                </c:pt>
                <c:pt idx="9">
                  <c:v>555</c:v>
                </c:pt>
                <c:pt idx="10">
                  <c:v>544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20-49C5-8F51-6AB3B643590B}"/>
            </c:ext>
          </c:extLst>
        </c:ser>
        <c:ser>
          <c:idx val="1"/>
          <c:order val="1"/>
          <c:tx>
            <c:strRef>
              <c:f>'家庭系ごみトレンド推計 '!$Q$2</c:f>
              <c:strCache>
                <c:ptCount val="1"/>
                <c:pt idx="0">
                  <c:v>石狩市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rgbClr val="C00000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0681563323562968"/>
                  <c:y val="-0.1429001602555471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rgbClr val="C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ja-JP"/>
                </a:p>
              </c:txPr>
            </c:trendlineLbl>
          </c:trendline>
          <c:xVal>
            <c:numRef>
              <c:f>'家庭系ごみトレンド推計 '!$O$3:$O$13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xVal>
          <c:yVal>
            <c:numRef>
              <c:f>'家庭系ごみトレンド推計 '!$Q$3:$Q$13</c:f>
              <c:numCache>
                <c:formatCode>General</c:formatCode>
                <c:ptCount val="11"/>
                <c:pt idx="0">
                  <c:v>564</c:v>
                </c:pt>
                <c:pt idx="1">
                  <c:v>561</c:v>
                </c:pt>
                <c:pt idx="2">
                  <c:v>566</c:v>
                </c:pt>
                <c:pt idx="3">
                  <c:v>554</c:v>
                </c:pt>
                <c:pt idx="4">
                  <c:v>558</c:v>
                </c:pt>
                <c:pt idx="5">
                  <c:v>550</c:v>
                </c:pt>
                <c:pt idx="6">
                  <c:v>552</c:v>
                </c:pt>
                <c:pt idx="7">
                  <c:v>545</c:v>
                </c:pt>
                <c:pt idx="8">
                  <c:v>538</c:v>
                </c:pt>
                <c:pt idx="9">
                  <c:v>562</c:v>
                </c:pt>
                <c:pt idx="10">
                  <c:v>551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720-49C5-8F51-6AB3B643590B}"/>
            </c:ext>
          </c:extLst>
        </c:ser>
        <c:ser>
          <c:idx val="2"/>
          <c:order val="2"/>
          <c:tx>
            <c:strRef>
              <c:f>'家庭系ごみトレンド推計 '!$R$2</c:f>
              <c:strCache>
                <c:ptCount val="1"/>
                <c:pt idx="0">
                  <c:v>当別町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9"/>
            <c:spPr>
              <a:solidFill>
                <a:schemeClr val="accent6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5.171367953116647E-2"/>
                  <c:y val="0.1298493460760893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accent6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ja-JP"/>
                </a:p>
              </c:txPr>
            </c:trendlineLbl>
          </c:trendline>
          <c:xVal>
            <c:numRef>
              <c:f>'家庭系ごみトレンド推計 '!$O$3:$O$13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xVal>
          <c:yVal>
            <c:numRef>
              <c:f>'家庭系ごみトレンド推計 '!$R$3:$R$13</c:f>
              <c:numCache>
                <c:formatCode>General</c:formatCode>
                <c:ptCount val="11"/>
                <c:pt idx="0">
                  <c:v>556</c:v>
                </c:pt>
                <c:pt idx="1">
                  <c:v>560</c:v>
                </c:pt>
                <c:pt idx="2">
                  <c:v>549</c:v>
                </c:pt>
                <c:pt idx="3">
                  <c:v>542</c:v>
                </c:pt>
                <c:pt idx="4">
                  <c:v>532</c:v>
                </c:pt>
                <c:pt idx="5">
                  <c:v>523</c:v>
                </c:pt>
                <c:pt idx="6">
                  <c:v>531</c:v>
                </c:pt>
                <c:pt idx="7">
                  <c:v>531</c:v>
                </c:pt>
                <c:pt idx="8">
                  <c:v>532</c:v>
                </c:pt>
                <c:pt idx="9">
                  <c:v>547</c:v>
                </c:pt>
                <c:pt idx="10">
                  <c:v>556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720-49C5-8F51-6AB3B6435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3166632"/>
        <c:axId val="683171880"/>
      </c:scatterChart>
      <c:valAx>
        <c:axId val="683166632"/>
        <c:scaling>
          <c:orientation val="minMax"/>
          <c:max val="2020"/>
          <c:min val="201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683171880"/>
        <c:crosses val="autoZero"/>
        <c:crossBetween val="midCat"/>
      </c:valAx>
      <c:valAx>
        <c:axId val="683171880"/>
        <c:scaling>
          <c:orientation val="minMax"/>
          <c:max val="600"/>
          <c:min val="5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ja-JP" altLang="en-US" sz="1400">
                    <a:solidFill>
                      <a:sysClr val="windowText" lastClr="000000"/>
                    </a:solidFill>
                  </a:rPr>
                  <a:t>家庭系ごみの収集原単位</a:t>
                </a:r>
                <a:r>
                  <a:rPr lang="en-US" altLang="ja-JP" sz="1400">
                    <a:solidFill>
                      <a:sysClr val="windowText" lastClr="000000"/>
                    </a:solidFill>
                  </a:rPr>
                  <a:t>(g/</a:t>
                </a:r>
                <a:r>
                  <a:rPr lang="ja-JP" altLang="en-US" sz="1400">
                    <a:solidFill>
                      <a:sysClr val="windowText" lastClr="000000"/>
                    </a:solidFill>
                  </a:rPr>
                  <a:t>人・日</a:t>
                </a:r>
                <a:r>
                  <a:rPr lang="en-US" altLang="ja-JP" sz="1400">
                    <a:solidFill>
                      <a:sysClr val="windowText" lastClr="000000"/>
                    </a:solidFill>
                  </a:rPr>
                  <a:t>)</a:t>
                </a:r>
                <a:endParaRPr lang="ja-JP" altLang="en-US" sz="1400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683166632"/>
        <c:crosses val="autoZero"/>
        <c:crossBetween val="midCat"/>
        <c:majorUnit val="20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92265651122809"/>
          <c:y val="3.7414965986394558E-2"/>
          <c:w val="0.85971883165111684"/>
          <c:h val="0.7457446485612973"/>
        </c:manualLayout>
      </c:layout>
      <c:scatterChart>
        <c:scatterStyle val="lineMarker"/>
        <c:varyColors val="0"/>
        <c:ser>
          <c:idx val="0"/>
          <c:order val="0"/>
          <c:tx>
            <c:strRef>
              <c:f>事業系ごみトレンド推計!$P$2</c:f>
              <c:strCache>
                <c:ptCount val="1"/>
                <c:pt idx="0">
                  <c:v>札幌市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rgbClr val="FFC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事業系ごみトレンド推計!$O$3:$O$15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xVal>
          <c:yVal>
            <c:numRef>
              <c:f>事業系ごみトレンド推計!$P$3:$P$15</c:f>
              <c:numCache>
                <c:formatCode>General</c:formatCode>
                <c:ptCount val="13"/>
                <c:pt idx="0">
                  <c:v>311</c:v>
                </c:pt>
                <c:pt idx="1">
                  <c:v>304</c:v>
                </c:pt>
                <c:pt idx="2">
                  <c:v>309</c:v>
                </c:pt>
                <c:pt idx="3">
                  <c:v>293</c:v>
                </c:pt>
                <c:pt idx="4">
                  <c:v>293</c:v>
                </c:pt>
                <c:pt idx="5">
                  <c:v>294</c:v>
                </c:pt>
                <c:pt idx="6">
                  <c:v>270</c:v>
                </c:pt>
                <c:pt idx="7">
                  <c:v>277</c:v>
                </c:pt>
                <c:pt idx="8">
                  <c:v>269</c:v>
                </c:pt>
                <c:pt idx="9">
                  <c:v>232</c:v>
                </c:pt>
                <c:pt idx="10">
                  <c:v>232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DD-4D21-89B7-981ED37EB812}"/>
            </c:ext>
          </c:extLst>
        </c:ser>
        <c:ser>
          <c:idx val="1"/>
          <c:order val="1"/>
          <c:tx>
            <c:strRef>
              <c:f>事業系ごみトレンド推計!$Q$2</c:f>
              <c:strCache>
                <c:ptCount val="1"/>
                <c:pt idx="0">
                  <c:v>石狩市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rgbClr val="C00000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事業系ごみトレンド推計!$O$3:$O$15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xVal>
          <c:yVal>
            <c:numRef>
              <c:f>事業系ごみトレンド推計!$Q$3:$Q$15</c:f>
              <c:numCache>
                <c:formatCode>General</c:formatCode>
                <c:ptCount val="13"/>
                <c:pt idx="0">
                  <c:v>213</c:v>
                </c:pt>
                <c:pt idx="1">
                  <c:v>221</c:v>
                </c:pt>
                <c:pt idx="2">
                  <c:v>210</c:v>
                </c:pt>
                <c:pt idx="3">
                  <c:v>212</c:v>
                </c:pt>
                <c:pt idx="4">
                  <c:v>205</c:v>
                </c:pt>
                <c:pt idx="5">
                  <c:v>203</c:v>
                </c:pt>
                <c:pt idx="6">
                  <c:v>208</c:v>
                </c:pt>
                <c:pt idx="7">
                  <c:v>215</c:v>
                </c:pt>
                <c:pt idx="8">
                  <c:v>212</c:v>
                </c:pt>
                <c:pt idx="9">
                  <c:v>222</c:v>
                </c:pt>
                <c:pt idx="10">
                  <c:v>257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DD-4D21-89B7-981ED37EB812}"/>
            </c:ext>
          </c:extLst>
        </c:ser>
        <c:ser>
          <c:idx val="2"/>
          <c:order val="2"/>
          <c:tx>
            <c:strRef>
              <c:f>事業系ごみトレンド推計!$R$2</c:f>
              <c:strCache>
                <c:ptCount val="1"/>
                <c:pt idx="0">
                  <c:v>当別町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9"/>
            <c:spPr>
              <a:solidFill>
                <a:schemeClr val="accent6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事業系ごみトレンド推計!$O$3:$O$15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xVal>
          <c:yVal>
            <c:numRef>
              <c:f>事業系ごみトレンド推計!$R$3:$R$15</c:f>
              <c:numCache>
                <c:formatCode>General</c:formatCode>
                <c:ptCount val="13"/>
                <c:pt idx="0">
                  <c:v>139</c:v>
                </c:pt>
                <c:pt idx="1">
                  <c:v>139</c:v>
                </c:pt>
                <c:pt idx="2">
                  <c:v>141</c:v>
                </c:pt>
                <c:pt idx="3">
                  <c:v>139</c:v>
                </c:pt>
                <c:pt idx="4">
                  <c:v>150</c:v>
                </c:pt>
                <c:pt idx="5">
                  <c:v>161</c:v>
                </c:pt>
                <c:pt idx="6">
                  <c:v>161</c:v>
                </c:pt>
                <c:pt idx="7">
                  <c:v>167</c:v>
                </c:pt>
                <c:pt idx="8">
                  <c:v>163</c:v>
                </c:pt>
                <c:pt idx="9">
                  <c:v>143</c:v>
                </c:pt>
                <c:pt idx="10">
                  <c:v>146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BDD-4D21-89B7-981ED37EB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3166632"/>
        <c:axId val="683171880"/>
      </c:scatterChart>
      <c:valAx>
        <c:axId val="683166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683171880"/>
        <c:crosses val="autoZero"/>
        <c:crossBetween val="midCat"/>
      </c:valAx>
      <c:valAx>
        <c:axId val="6831718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ja-JP" altLang="en-US">
                    <a:solidFill>
                      <a:sysClr val="windowText" lastClr="000000"/>
                    </a:solidFill>
                  </a:rPr>
                  <a:t>家庭系ごみの収集原単位</a:t>
                </a:r>
                <a:r>
                  <a:rPr lang="en-US" altLang="ja-JP">
                    <a:solidFill>
                      <a:sysClr val="windowText" lastClr="000000"/>
                    </a:solidFill>
                  </a:rPr>
                  <a:t>(g/</a:t>
                </a:r>
                <a:r>
                  <a:rPr lang="ja-JP" altLang="en-US">
                    <a:solidFill>
                      <a:sysClr val="windowText" lastClr="000000"/>
                    </a:solidFill>
                  </a:rPr>
                  <a:t>人・日</a:t>
                </a:r>
                <a:r>
                  <a:rPr lang="en-US" altLang="ja-JP">
                    <a:solidFill>
                      <a:sysClr val="windowText" lastClr="000000"/>
                    </a:solidFill>
                  </a:rPr>
                  <a:t>)</a:t>
                </a:r>
                <a:endParaRPr lang="ja-JP" altLang="en-US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683166632"/>
        <c:crosses val="autoZero"/>
        <c:crossBetween val="midCat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92265651122809"/>
          <c:y val="3.7414965986394558E-2"/>
          <c:w val="0.85971883165111684"/>
          <c:h val="0.7457446485612973"/>
        </c:manualLayout>
      </c:layout>
      <c:scatterChart>
        <c:scatterStyle val="lineMarker"/>
        <c:varyColors val="0"/>
        <c:ser>
          <c:idx val="0"/>
          <c:order val="0"/>
          <c:tx>
            <c:strRef>
              <c:f>事業系ごみトレンド推計!$P$2</c:f>
              <c:strCache>
                <c:ptCount val="1"/>
                <c:pt idx="0">
                  <c:v>札幌市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rgbClr val="FFC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63878240153346932"/>
                  <c:y val="-0.2251838251137894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rgbClr val="FFC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ja-JP"/>
                </a:p>
              </c:txPr>
            </c:trendlineLbl>
          </c:trendline>
          <c:xVal>
            <c:numRef>
              <c:f>事業系ごみトレンド推計!$O$3:$O$13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xVal>
          <c:yVal>
            <c:numRef>
              <c:f>事業系ごみトレンド推計!$P$3:$P$13</c:f>
              <c:numCache>
                <c:formatCode>General</c:formatCode>
                <c:ptCount val="11"/>
                <c:pt idx="0">
                  <c:v>311</c:v>
                </c:pt>
                <c:pt idx="1">
                  <c:v>304</c:v>
                </c:pt>
                <c:pt idx="2">
                  <c:v>309</c:v>
                </c:pt>
                <c:pt idx="3">
                  <c:v>293</c:v>
                </c:pt>
                <c:pt idx="4">
                  <c:v>293</c:v>
                </c:pt>
                <c:pt idx="5">
                  <c:v>294</c:v>
                </c:pt>
                <c:pt idx="6">
                  <c:v>270</c:v>
                </c:pt>
                <c:pt idx="7">
                  <c:v>277</c:v>
                </c:pt>
                <c:pt idx="8">
                  <c:v>269</c:v>
                </c:pt>
                <c:pt idx="9">
                  <c:v>232</c:v>
                </c:pt>
                <c:pt idx="10">
                  <c:v>232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AC-4043-88B9-575AE1533130}"/>
            </c:ext>
          </c:extLst>
        </c:ser>
        <c:ser>
          <c:idx val="1"/>
          <c:order val="1"/>
          <c:tx>
            <c:strRef>
              <c:f>事業系ごみトレンド推計!$Q$2</c:f>
              <c:strCache>
                <c:ptCount val="1"/>
                <c:pt idx="0">
                  <c:v>石狩市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rgbClr val="C00000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62028226902998584"/>
                  <c:y val="-5.263607638811078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rgbClr val="C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ja-JP"/>
                </a:p>
              </c:txPr>
            </c:trendlineLbl>
          </c:trendline>
          <c:xVal>
            <c:numRef>
              <c:f>事業系ごみトレンド推計!$O$3:$O$13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xVal>
          <c:yVal>
            <c:numRef>
              <c:f>事業系ごみトレンド推計!$Q$3:$Q$13</c:f>
              <c:numCache>
                <c:formatCode>General</c:formatCode>
                <c:ptCount val="11"/>
                <c:pt idx="0">
                  <c:v>213</c:v>
                </c:pt>
                <c:pt idx="1">
                  <c:v>221</c:v>
                </c:pt>
                <c:pt idx="2">
                  <c:v>210</c:v>
                </c:pt>
                <c:pt idx="3">
                  <c:v>212</c:v>
                </c:pt>
                <c:pt idx="4">
                  <c:v>205</c:v>
                </c:pt>
                <c:pt idx="5">
                  <c:v>203</c:v>
                </c:pt>
                <c:pt idx="6">
                  <c:v>208</c:v>
                </c:pt>
                <c:pt idx="7">
                  <c:v>215</c:v>
                </c:pt>
                <c:pt idx="8">
                  <c:v>212</c:v>
                </c:pt>
                <c:pt idx="9">
                  <c:v>222</c:v>
                </c:pt>
                <c:pt idx="10">
                  <c:v>257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1AC-4043-88B9-575AE1533130}"/>
            </c:ext>
          </c:extLst>
        </c:ser>
        <c:ser>
          <c:idx val="2"/>
          <c:order val="2"/>
          <c:tx>
            <c:strRef>
              <c:f>事業系ごみトレンド推計!$R$2</c:f>
              <c:strCache>
                <c:ptCount val="1"/>
                <c:pt idx="0">
                  <c:v>当別町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9"/>
            <c:spPr>
              <a:solidFill>
                <a:schemeClr val="accent6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62842310835059689"/>
                  <c:y val="0.1387722927736457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accent6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ja-JP"/>
                </a:p>
              </c:txPr>
            </c:trendlineLbl>
          </c:trendline>
          <c:xVal>
            <c:numRef>
              <c:f>事業系ごみトレンド推計!$O$3:$O$13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xVal>
          <c:yVal>
            <c:numRef>
              <c:f>事業系ごみトレンド推計!$R$3:$R$13</c:f>
              <c:numCache>
                <c:formatCode>General</c:formatCode>
                <c:ptCount val="11"/>
                <c:pt idx="0">
                  <c:v>139</c:v>
                </c:pt>
                <c:pt idx="1">
                  <c:v>139</c:v>
                </c:pt>
                <c:pt idx="2">
                  <c:v>141</c:v>
                </c:pt>
                <c:pt idx="3">
                  <c:v>139</c:v>
                </c:pt>
                <c:pt idx="4">
                  <c:v>150</c:v>
                </c:pt>
                <c:pt idx="5">
                  <c:v>161</c:v>
                </c:pt>
                <c:pt idx="6">
                  <c:v>161</c:v>
                </c:pt>
                <c:pt idx="7">
                  <c:v>167</c:v>
                </c:pt>
                <c:pt idx="8">
                  <c:v>163</c:v>
                </c:pt>
                <c:pt idx="9">
                  <c:v>143</c:v>
                </c:pt>
                <c:pt idx="10">
                  <c:v>146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1AC-4043-88B9-575AE1533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3166632"/>
        <c:axId val="683171880"/>
      </c:scatterChart>
      <c:valAx>
        <c:axId val="683166632"/>
        <c:scaling>
          <c:orientation val="minMax"/>
          <c:max val="2020"/>
          <c:min val="201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683171880"/>
        <c:crosses val="autoZero"/>
        <c:crossBetween val="midCat"/>
      </c:valAx>
      <c:valAx>
        <c:axId val="683171880"/>
        <c:scaling>
          <c:orientation val="minMax"/>
          <c:max val="6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ja-JP" altLang="en-US" sz="1400">
                    <a:solidFill>
                      <a:sysClr val="windowText" lastClr="000000"/>
                    </a:solidFill>
                  </a:rPr>
                  <a:t>事業系ごみの収集原単位</a:t>
                </a:r>
                <a:r>
                  <a:rPr lang="en-US" altLang="ja-JP" sz="1400">
                    <a:solidFill>
                      <a:sysClr val="windowText" lastClr="000000"/>
                    </a:solidFill>
                  </a:rPr>
                  <a:t>(g/</a:t>
                </a:r>
                <a:r>
                  <a:rPr lang="ja-JP" altLang="en-US" sz="1400">
                    <a:solidFill>
                      <a:sysClr val="windowText" lastClr="000000"/>
                    </a:solidFill>
                  </a:rPr>
                  <a:t>人・日</a:t>
                </a:r>
                <a:r>
                  <a:rPr lang="en-US" altLang="ja-JP" sz="1400">
                    <a:solidFill>
                      <a:sysClr val="windowText" lastClr="000000"/>
                    </a:solidFill>
                  </a:rPr>
                  <a:t>)</a:t>
                </a:r>
                <a:endParaRPr lang="ja-JP" altLang="en-US" sz="1400">
                  <a:solidFill>
                    <a:sysClr val="windowText" lastClr="000000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683166632"/>
        <c:crosses val="autoZero"/>
        <c:crossBetween val="midCat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</xdr:colOff>
      <xdr:row>3</xdr:row>
      <xdr:rowOff>91440</xdr:rowOff>
    </xdr:from>
    <xdr:to>
      <xdr:col>11</xdr:col>
      <xdr:colOff>563880</xdr:colOff>
      <xdr:row>14</xdr:row>
      <xdr:rowOff>213360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91440</xdr:colOff>
      <xdr:row>10</xdr:row>
      <xdr:rowOff>160020</xdr:rowOff>
    </xdr:from>
    <xdr:to>
      <xdr:col>16</xdr:col>
      <xdr:colOff>640080</xdr:colOff>
      <xdr:row>22</xdr:row>
      <xdr:rowOff>53340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358140</xdr:colOff>
      <xdr:row>7</xdr:row>
      <xdr:rowOff>160020</xdr:rowOff>
    </xdr:from>
    <xdr:to>
      <xdr:col>12</xdr:col>
      <xdr:colOff>236220</xdr:colOff>
      <xdr:row>18</xdr:row>
      <xdr:rowOff>281940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465511</xdr:colOff>
      <xdr:row>18</xdr:row>
      <xdr:rowOff>96981</xdr:rowOff>
    </xdr:from>
    <xdr:to>
      <xdr:col>15</xdr:col>
      <xdr:colOff>623453</xdr:colOff>
      <xdr:row>36</xdr:row>
      <xdr:rowOff>-1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483220</xdr:colOff>
      <xdr:row>18</xdr:row>
      <xdr:rowOff>83634</xdr:rowOff>
    </xdr:from>
    <xdr:to>
      <xdr:col>25</xdr:col>
      <xdr:colOff>241610</xdr:colOff>
      <xdr:row>35</xdr:row>
      <xdr:rowOff>218969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465511</xdr:colOff>
      <xdr:row>18</xdr:row>
      <xdr:rowOff>96981</xdr:rowOff>
    </xdr:from>
    <xdr:to>
      <xdr:col>15</xdr:col>
      <xdr:colOff>623453</xdr:colOff>
      <xdr:row>36</xdr:row>
      <xdr:rowOff>-1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483221</xdr:colOff>
      <xdr:row>18</xdr:row>
      <xdr:rowOff>83634</xdr:rowOff>
    </xdr:from>
    <xdr:to>
      <xdr:col>25</xdr:col>
      <xdr:colOff>415637</xdr:colOff>
      <xdr:row>35</xdr:row>
      <xdr:rowOff>218969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3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15"/>
  <sheetViews>
    <sheetView workbookViewId="0">
      <selection activeCell="L7" sqref="L7"/>
    </sheetView>
  </sheetViews>
  <sheetFormatPr defaultRowHeight="18"/>
  <sheetData>
    <row r="2" spans="3:10">
      <c r="C2" s="255" t="s">
        <v>0</v>
      </c>
      <c r="D2" s="255"/>
      <c r="E2" s="255"/>
      <c r="F2" s="255"/>
      <c r="G2" s="255"/>
      <c r="H2" s="255"/>
      <c r="I2" s="255"/>
      <c r="J2" s="255"/>
    </row>
    <row r="3" spans="3:10">
      <c r="C3" s="255"/>
      <c r="D3" s="255"/>
      <c r="E3" s="255"/>
      <c r="F3" s="255"/>
      <c r="G3" s="255"/>
      <c r="H3" s="255"/>
      <c r="I3" s="255"/>
      <c r="J3" s="255"/>
    </row>
    <row r="4" spans="3:10">
      <c r="C4" s="255"/>
      <c r="D4" s="255"/>
      <c r="E4" s="255"/>
      <c r="F4" s="255"/>
      <c r="G4" s="255"/>
      <c r="H4" s="255"/>
      <c r="I4" s="255"/>
      <c r="J4" s="255"/>
    </row>
    <row r="5" spans="3:10">
      <c r="C5" s="255"/>
      <c r="D5" s="255"/>
      <c r="E5" s="255"/>
      <c r="F5" s="255"/>
      <c r="G5" s="255"/>
      <c r="H5" s="255"/>
      <c r="I5" s="255"/>
      <c r="J5" s="255"/>
    </row>
    <row r="6" spans="3:10">
      <c r="C6" s="255"/>
      <c r="D6" s="255"/>
      <c r="E6" s="255"/>
      <c r="F6" s="255"/>
      <c r="G6" s="255"/>
      <c r="H6" s="255"/>
      <c r="I6" s="255"/>
      <c r="J6" s="255"/>
    </row>
    <row r="7" spans="3:10">
      <c r="C7" s="255"/>
      <c r="D7" s="255"/>
      <c r="E7" s="255"/>
      <c r="F7" s="255"/>
      <c r="G7" s="255"/>
      <c r="H7" s="255"/>
      <c r="I7" s="255"/>
      <c r="J7" s="255"/>
    </row>
    <row r="8" spans="3:10">
      <c r="C8" s="255"/>
      <c r="D8" s="255"/>
      <c r="E8" s="255"/>
      <c r="F8" s="255"/>
      <c r="G8" s="255"/>
      <c r="H8" s="255"/>
      <c r="I8" s="255"/>
      <c r="J8" s="255"/>
    </row>
    <row r="9" spans="3:10">
      <c r="C9" s="255"/>
      <c r="D9" s="255"/>
      <c r="E9" s="255"/>
      <c r="F9" s="255"/>
      <c r="G9" s="255"/>
      <c r="H9" s="255"/>
      <c r="I9" s="255"/>
      <c r="J9" s="255"/>
    </row>
    <row r="10" spans="3:10">
      <c r="C10" s="255"/>
      <c r="D10" s="255"/>
      <c r="E10" s="255"/>
      <c r="F10" s="255"/>
      <c r="G10" s="255"/>
      <c r="H10" s="255"/>
      <c r="I10" s="255"/>
      <c r="J10" s="255"/>
    </row>
    <row r="11" spans="3:10">
      <c r="C11" s="255"/>
      <c r="D11" s="255"/>
      <c r="E11" s="255"/>
      <c r="F11" s="255"/>
      <c r="G11" s="255"/>
      <c r="H11" s="255"/>
      <c r="I11" s="255"/>
      <c r="J11" s="255"/>
    </row>
    <row r="12" spans="3:10">
      <c r="C12" s="255"/>
      <c r="D12" s="255"/>
      <c r="E12" s="255"/>
      <c r="F12" s="255"/>
      <c r="G12" s="255"/>
      <c r="H12" s="255"/>
      <c r="I12" s="255"/>
      <c r="J12" s="255"/>
    </row>
    <row r="13" spans="3:10">
      <c r="C13" s="255"/>
      <c r="D13" s="255"/>
      <c r="E13" s="255"/>
      <c r="F13" s="255"/>
      <c r="G13" s="255"/>
      <c r="H13" s="255"/>
      <c r="I13" s="255"/>
      <c r="J13" s="255"/>
    </row>
    <row r="14" spans="3:10">
      <c r="C14" s="255"/>
      <c r="D14" s="255"/>
      <c r="E14" s="255"/>
      <c r="F14" s="255"/>
      <c r="G14" s="255"/>
      <c r="H14" s="255"/>
      <c r="I14" s="255"/>
      <c r="J14" s="255"/>
    </row>
    <row r="15" spans="3:10">
      <c r="C15" s="255"/>
      <c r="D15" s="255"/>
      <c r="E15" s="255"/>
      <c r="F15" s="255"/>
      <c r="G15" s="255"/>
      <c r="H15" s="255"/>
      <c r="I15" s="255"/>
      <c r="J15" s="255"/>
    </row>
  </sheetData>
  <mergeCells count="1">
    <mergeCell ref="C2:J15"/>
  </mergeCells>
  <phoneticPr fontId="2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9"/>
  <sheetViews>
    <sheetView topLeftCell="CR1" workbookViewId="0">
      <selection activeCell="DC7" activeCellId="1" sqref="CV7:CZ7 DC7:DG7"/>
    </sheetView>
  </sheetViews>
  <sheetFormatPr defaultRowHeight="18"/>
  <sheetData>
    <row r="1" spans="1:117">
      <c r="A1" t="s">
        <v>143</v>
      </c>
    </row>
    <row r="2" spans="1:117" s="80" customFormat="1" ht="22.5" customHeight="1">
      <c r="A2" s="231" t="s">
        <v>84</v>
      </c>
      <c r="B2" s="231" t="s">
        <v>85</v>
      </c>
      <c r="C2" s="233" t="s">
        <v>86</v>
      </c>
      <c r="D2" s="69" t="s">
        <v>87</v>
      </c>
      <c r="E2" s="70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0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2"/>
      <c r="BD2" s="72"/>
      <c r="BE2" s="73"/>
      <c r="BF2" s="74"/>
      <c r="BG2" s="74"/>
      <c r="BH2" s="74"/>
      <c r="BI2" s="74"/>
      <c r="BJ2" s="74"/>
      <c r="BK2" s="72"/>
      <c r="BL2" s="73"/>
      <c r="BM2" s="74"/>
      <c r="BN2" s="74"/>
      <c r="BO2" s="74"/>
      <c r="BP2" s="74"/>
      <c r="BQ2" s="74"/>
      <c r="BR2" s="75" t="s">
        <v>88</v>
      </c>
      <c r="BS2" s="74"/>
      <c r="BT2" s="74"/>
      <c r="BU2" s="74"/>
      <c r="BV2" s="74"/>
      <c r="BW2" s="74"/>
      <c r="BX2" s="74"/>
      <c r="BY2" s="76"/>
      <c r="BZ2" s="76"/>
      <c r="CA2" s="76"/>
      <c r="CB2" s="76"/>
      <c r="CC2" s="76"/>
      <c r="CD2" s="76"/>
      <c r="CE2" s="76"/>
      <c r="CF2" s="72"/>
      <c r="CG2" s="74"/>
      <c r="CH2" s="74"/>
      <c r="CI2" s="74"/>
      <c r="CJ2" s="74"/>
      <c r="CK2" s="74"/>
      <c r="CL2" s="74"/>
      <c r="CM2" s="75" t="s">
        <v>89</v>
      </c>
      <c r="CN2" s="74"/>
      <c r="CO2" s="74"/>
      <c r="CP2" s="74"/>
      <c r="CQ2" s="74"/>
      <c r="CR2" s="74"/>
      <c r="CS2" s="74"/>
      <c r="CT2" s="76"/>
      <c r="CU2" s="76"/>
      <c r="CV2" s="76"/>
      <c r="CW2" s="76"/>
      <c r="CX2" s="76"/>
      <c r="CY2" s="76"/>
      <c r="CZ2" s="76"/>
      <c r="DA2" s="72"/>
      <c r="DB2" s="74"/>
      <c r="DC2" s="74"/>
      <c r="DD2" s="74"/>
      <c r="DE2" s="74"/>
      <c r="DF2" s="74"/>
      <c r="DG2" s="74"/>
      <c r="DH2" s="77" t="s">
        <v>90</v>
      </c>
      <c r="DI2" s="75" t="s">
        <v>91</v>
      </c>
      <c r="DJ2" s="78"/>
      <c r="DK2" s="78"/>
      <c r="DL2" s="78"/>
      <c r="DM2" s="79"/>
    </row>
    <row r="3" spans="1:117" s="80" customFormat="1" ht="22.5" customHeight="1">
      <c r="A3" s="232"/>
      <c r="B3" s="232"/>
      <c r="C3" s="234"/>
      <c r="D3" s="81"/>
      <c r="E3" s="82" t="s">
        <v>92</v>
      </c>
      <c r="F3" s="76"/>
      <c r="G3" s="76"/>
      <c r="H3" s="76"/>
      <c r="I3" s="76"/>
      <c r="J3" s="76"/>
      <c r="K3" s="71"/>
      <c r="L3" s="71"/>
      <c r="M3" s="71"/>
      <c r="N3" s="76"/>
      <c r="O3" s="71"/>
      <c r="P3" s="71"/>
      <c r="Q3" s="71"/>
      <c r="R3" s="76"/>
      <c r="S3" s="71"/>
      <c r="T3" s="71"/>
      <c r="U3" s="71"/>
      <c r="V3" s="76"/>
      <c r="W3" s="71"/>
      <c r="X3" s="71"/>
      <c r="Y3" s="71"/>
      <c r="Z3" s="76"/>
      <c r="AA3" s="71"/>
      <c r="AB3" s="71"/>
      <c r="AC3" s="83"/>
      <c r="AD3" s="82" t="s">
        <v>93</v>
      </c>
      <c r="AE3" s="76"/>
      <c r="AF3" s="76"/>
      <c r="AG3" s="76"/>
      <c r="AH3" s="76"/>
      <c r="AI3" s="76"/>
      <c r="AJ3" s="71"/>
      <c r="AK3" s="71"/>
      <c r="AL3" s="71"/>
      <c r="AM3" s="76"/>
      <c r="AN3" s="71"/>
      <c r="AO3" s="71"/>
      <c r="AP3" s="71"/>
      <c r="AQ3" s="76"/>
      <c r="AR3" s="71"/>
      <c r="AS3" s="71"/>
      <c r="AT3" s="71"/>
      <c r="AU3" s="76"/>
      <c r="AV3" s="71"/>
      <c r="AW3" s="71"/>
      <c r="AX3" s="71"/>
      <c r="AY3" s="76"/>
      <c r="AZ3" s="71"/>
      <c r="BA3" s="71"/>
      <c r="BB3" s="83"/>
      <c r="BC3" s="72" t="s">
        <v>94</v>
      </c>
      <c r="BD3" s="72"/>
      <c r="BE3" s="73"/>
      <c r="BF3" s="74"/>
      <c r="BG3" s="74"/>
      <c r="BH3" s="74"/>
      <c r="BI3" s="74"/>
      <c r="BJ3" s="74"/>
      <c r="BK3" s="72"/>
      <c r="BL3" s="73"/>
      <c r="BM3" s="74"/>
      <c r="BN3" s="74"/>
      <c r="BO3" s="74"/>
      <c r="BP3" s="74"/>
      <c r="BQ3" s="74"/>
      <c r="BR3" s="84"/>
      <c r="BS3" s="85" t="s">
        <v>95</v>
      </c>
      <c r="BT3" s="86"/>
      <c r="BU3" s="86"/>
      <c r="BV3" s="86"/>
      <c r="BW3" s="86"/>
      <c r="BX3" s="86"/>
      <c r="BY3" s="71"/>
      <c r="BZ3" s="76"/>
      <c r="CA3" s="76"/>
      <c r="CB3" s="76"/>
      <c r="CC3" s="76"/>
      <c r="CD3" s="76"/>
      <c r="CE3" s="76"/>
      <c r="CF3" s="72"/>
      <c r="CG3" s="74"/>
      <c r="CH3" s="74"/>
      <c r="CI3" s="74"/>
      <c r="CJ3" s="74"/>
      <c r="CK3" s="74"/>
      <c r="CL3" s="74"/>
      <c r="CM3" s="84"/>
      <c r="CN3" s="85" t="s">
        <v>96</v>
      </c>
      <c r="CO3" s="86"/>
      <c r="CP3" s="86"/>
      <c r="CQ3" s="86"/>
      <c r="CR3" s="86"/>
      <c r="CS3" s="86"/>
      <c r="CT3" s="71"/>
      <c r="CU3" s="76"/>
      <c r="CV3" s="76"/>
      <c r="CW3" s="76"/>
      <c r="CX3" s="76"/>
      <c r="CY3" s="76"/>
      <c r="CZ3" s="76"/>
      <c r="DA3" s="72"/>
      <c r="DB3" s="74"/>
      <c r="DC3" s="74"/>
      <c r="DD3" s="74"/>
      <c r="DE3" s="74"/>
      <c r="DF3" s="74"/>
      <c r="DG3" s="74"/>
      <c r="DH3" s="87"/>
      <c r="DI3" s="235" t="s">
        <v>97</v>
      </c>
      <c r="DJ3" s="236" t="s">
        <v>98</v>
      </c>
      <c r="DK3" s="236" t="s">
        <v>99</v>
      </c>
      <c r="DL3" s="236" t="s">
        <v>100</v>
      </c>
      <c r="DM3" s="236" t="s">
        <v>101</v>
      </c>
    </row>
    <row r="4" spans="1:117" s="80" customFormat="1" ht="22.5" customHeight="1">
      <c r="A4" s="232"/>
      <c r="B4" s="232"/>
      <c r="C4" s="234"/>
      <c r="D4" s="88"/>
      <c r="E4" s="81"/>
      <c r="F4" s="237" t="s">
        <v>102</v>
      </c>
      <c r="G4" s="238"/>
      <c r="H4" s="238"/>
      <c r="I4" s="239"/>
      <c r="J4" s="237" t="s">
        <v>103</v>
      </c>
      <c r="K4" s="238"/>
      <c r="L4" s="238"/>
      <c r="M4" s="239"/>
      <c r="N4" s="237" t="s">
        <v>104</v>
      </c>
      <c r="O4" s="238"/>
      <c r="P4" s="238"/>
      <c r="Q4" s="239"/>
      <c r="R4" s="237" t="s">
        <v>105</v>
      </c>
      <c r="S4" s="238"/>
      <c r="T4" s="238"/>
      <c r="U4" s="239"/>
      <c r="V4" s="237" t="s">
        <v>106</v>
      </c>
      <c r="W4" s="238"/>
      <c r="X4" s="238"/>
      <c r="Y4" s="239"/>
      <c r="Z4" s="237" t="s">
        <v>107</v>
      </c>
      <c r="AA4" s="238"/>
      <c r="AB4" s="238"/>
      <c r="AC4" s="239"/>
      <c r="AD4" s="81"/>
      <c r="AE4" s="237" t="s">
        <v>102</v>
      </c>
      <c r="AF4" s="238"/>
      <c r="AG4" s="238"/>
      <c r="AH4" s="239"/>
      <c r="AI4" s="237" t="s">
        <v>103</v>
      </c>
      <c r="AJ4" s="238"/>
      <c r="AK4" s="238"/>
      <c r="AL4" s="239"/>
      <c r="AM4" s="237" t="s">
        <v>104</v>
      </c>
      <c r="AN4" s="238"/>
      <c r="AO4" s="238"/>
      <c r="AP4" s="239"/>
      <c r="AQ4" s="237" t="s">
        <v>105</v>
      </c>
      <c r="AR4" s="238"/>
      <c r="AS4" s="238"/>
      <c r="AT4" s="239"/>
      <c r="AU4" s="237" t="s">
        <v>106</v>
      </c>
      <c r="AV4" s="238"/>
      <c r="AW4" s="238"/>
      <c r="AX4" s="239"/>
      <c r="AY4" s="237" t="s">
        <v>107</v>
      </c>
      <c r="AZ4" s="238"/>
      <c r="BA4" s="238"/>
      <c r="BB4" s="239"/>
      <c r="BC4" s="89"/>
      <c r="BD4" s="82" t="s">
        <v>108</v>
      </c>
      <c r="BE4" s="70"/>
      <c r="BF4" s="70"/>
      <c r="BG4" s="70"/>
      <c r="BH4" s="70"/>
      <c r="BI4" s="70"/>
      <c r="BJ4" s="90"/>
      <c r="BK4" s="91" t="s">
        <v>109</v>
      </c>
      <c r="BL4" s="70"/>
      <c r="BM4" s="70"/>
      <c r="BN4" s="70"/>
      <c r="BO4" s="70"/>
      <c r="BP4" s="70"/>
      <c r="BQ4" s="70"/>
      <c r="BR4" s="89"/>
      <c r="BS4" s="92"/>
      <c r="BT4" s="93"/>
      <c r="BU4" s="93"/>
      <c r="BV4" s="93"/>
      <c r="BW4" s="93"/>
      <c r="BX4" s="94"/>
      <c r="BY4" s="82" t="s">
        <v>92</v>
      </c>
      <c r="BZ4" s="91"/>
      <c r="CA4" s="70"/>
      <c r="CB4" s="70"/>
      <c r="CC4" s="70"/>
      <c r="CD4" s="70"/>
      <c r="CE4" s="90"/>
      <c r="CF4" s="91" t="s">
        <v>110</v>
      </c>
      <c r="CG4" s="70"/>
      <c r="CH4" s="70"/>
      <c r="CI4" s="70"/>
      <c r="CJ4" s="70"/>
      <c r="CK4" s="70"/>
      <c r="CL4" s="90"/>
      <c r="CM4" s="89"/>
      <c r="CN4" s="92"/>
      <c r="CO4" s="93"/>
      <c r="CP4" s="93"/>
      <c r="CQ4" s="93"/>
      <c r="CR4" s="93"/>
      <c r="CS4" s="94"/>
      <c r="CT4" s="82" t="s">
        <v>93</v>
      </c>
      <c r="CU4" s="91"/>
      <c r="CV4" s="70"/>
      <c r="CW4" s="70"/>
      <c r="CX4" s="70"/>
      <c r="CY4" s="70"/>
      <c r="CZ4" s="90"/>
      <c r="DA4" s="91" t="s">
        <v>110</v>
      </c>
      <c r="DB4" s="70"/>
      <c r="DC4" s="70"/>
      <c r="DD4" s="70"/>
      <c r="DE4" s="70"/>
      <c r="DF4" s="70"/>
      <c r="DG4" s="90"/>
      <c r="DH4" s="87"/>
      <c r="DI4" s="235"/>
      <c r="DJ4" s="235"/>
      <c r="DK4" s="235"/>
      <c r="DL4" s="235"/>
      <c r="DM4" s="235"/>
    </row>
    <row r="5" spans="1:117" s="80" customFormat="1" ht="22.5" customHeight="1">
      <c r="A5" s="232"/>
      <c r="B5" s="232"/>
      <c r="C5" s="234"/>
      <c r="D5" s="88" t="s">
        <v>97</v>
      </c>
      <c r="E5" s="81" t="s">
        <v>97</v>
      </c>
      <c r="F5" s="81" t="s">
        <v>97</v>
      </c>
      <c r="G5" s="95" t="s">
        <v>98</v>
      </c>
      <c r="H5" s="95" t="s">
        <v>99</v>
      </c>
      <c r="I5" s="95" t="s">
        <v>100</v>
      </c>
      <c r="J5" s="81" t="s">
        <v>97</v>
      </c>
      <c r="K5" s="95" t="s">
        <v>98</v>
      </c>
      <c r="L5" s="95" t="s">
        <v>99</v>
      </c>
      <c r="M5" s="95" t="s">
        <v>100</v>
      </c>
      <c r="N5" s="81" t="s">
        <v>97</v>
      </c>
      <c r="O5" s="95" t="s">
        <v>98</v>
      </c>
      <c r="P5" s="95" t="s">
        <v>99</v>
      </c>
      <c r="Q5" s="95" t="s">
        <v>100</v>
      </c>
      <c r="R5" s="81" t="s">
        <v>97</v>
      </c>
      <c r="S5" s="95" t="s">
        <v>98</v>
      </c>
      <c r="T5" s="95" t="s">
        <v>99</v>
      </c>
      <c r="U5" s="95" t="s">
        <v>100</v>
      </c>
      <c r="V5" s="81" t="s">
        <v>97</v>
      </c>
      <c r="W5" s="95" t="s">
        <v>98</v>
      </c>
      <c r="X5" s="95" t="s">
        <v>99</v>
      </c>
      <c r="Y5" s="95" t="s">
        <v>100</v>
      </c>
      <c r="Z5" s="81" t="s">
        <v>97</v>
      </c>
      <c r="AA5" s="95" t="s">
        <v>98</v>
      </c>
      <c r="AB5" s="95" t="s">
        <v>99</v>
      </c>
      <c r="AC5" s="95" t="s">
        <v>100</v>
      </c>
      <c r="AD5" s="81" t="s">
        <v>97</v>
      </c>
      <c r="AE5" s="81" t="s">
        <v>97</v>
      </c>
      <c r="AF5" s="95" t="s">
        <v>98</v>
      </c>
      <c r="AG5" s="95" t="s">
        <v>99</v>
      </c>
      <c r="AH5" s="95" t="s">
        <v>100</v>
      </c>
      <c r="AI5" s="81" t="s">
        <v>97</v>
      </c>
      <c r="AJ5" s="95" t="s">
        <v>98</v>
      </c>
      <c r="AK5" s="95" t="s">
        <v>99</v>
      </c>
      <c r="AL5" s="95" t="s">
        <v>100</v>
      </c>
      <c r="AM5" s="81" t="s">
        <v>97</v>
      </c>
      <c r="AN5" s="95" t="s">
        <v>98</v>
      </c>
      <c r="AO5" s="95" t="s">
        <v>99</v>
      </c>
      <c r="AP5" s="95" t="s">
        <v>100</v>
      </c>
      <c r="AQ5" s="81" t="s">
        <v>97</v>
      </c>
      <c r="AR5" s="95" t="s">
        <v>98</v>
      </c>
      <c r="AS5" s="95" t="s">
        <v>99</v>
      </c>
      <c r="AT5" s="95" t="s">
        <v>100</v>
      </c>
      <c r="AU5" s="81" t="s">
        <v>97</v>
      </c>
      <c r="AV5" s="95" t="s">
        <v>98</v>
      </c>
      <c r="AW5" s="95" t="s">
        <v>99</v>
      </c>
      <c r="AX5" s="95" t="s">
        <v>100</v>
      </c>
      <c r="AY5" s="81" t="s">
        <v>97</v>
      </c>
      <c r="AZ5" s="95" t="s">
        <v>98</v>
      </c>
      <c r="BA5" s="95" t="s">
        <v>99</v>
      </c>
      <c r="BB5" s="95" t="s">
        <v>100</v>
      </c>
      <c r="BC5" s="88" t="s">
        <v>97</v>
      </c>
      <c r="BD5" s="88" t="s">
        <v>97</v>
      </c>
      <c r="BE5" s="88" t="s">
        <v>111</v>
      </c>
      <c r="BF5" s="88" t="s">
        <v>112</v>
      </c>
      <c r="BG5" s="88" t="s">
        <v>113</v>
      </c>
      <c r="BH5" s="88" t="s">
        <v>114</v>
      </c>
      <c r="BI5" s="88" t="s">
        <v>115</v>
      </c>
      <c r="BJ5" s="88" t="s">
        <v>116</v>
      </c>
      <c r="BK5" s="88" t="s">
        <v>97</v>
      </c>
      <c r="BL5" s="88" t="s">
        <v>111</v>
      </c>
      <c r="BM5" s="88" t="s">
        <v>112</v>
      </c>
      <c r="BN5" s="88" t="s">
        <v>113</v>
      </c>
      <c r="BO5" s="88" t="s">
        <v>114</v>
      </c>
      <c r="BP5" s="88" t="s">
        <v>115</v>
      </c>
      <c r="BQ5" s="89" t="s">
        <v>116</v>
      </c>
      <c r="BR5" s="88" t="s">
        <v>97</v>
      </c>
      <c r="BS5" s="96" t="s">
        <v>111</v>
      </c>
      <c r="BT5" s="96" t="s">
        <v>112</v>
      </c>
      <c r="BU5" s="96" t="s">
        <v>113</v>
      </c>
      <c r="BV5" s="96" t="s">
        <v>114</v>
      </c>
      <c r="BW5" s="96" t="s">
        <v>115</v>
      </c>
      <c r="BX5" s="96" t="s">
        <v>116</v>
      </c>
      <c r="BY5" s="88" t="s">
        <v>97</v>
      </c>
      <c r="BZ5" s="96" t="s">
        <v>111</v>
      </c>
      <c r="CA5" s="88" t="s">
        <v>112</v>
      </c>
      <c r="CB5" s="88" t="s">
        <v>113</v>
      </c>
      <c r="CC5" s="88" t="s">
        <v>114</v>
      </c>
      <c r="CD5" s="88" t="s">
        <v>115</v>
      </c>
      <c r="CE5" s="88" t="s">
        <v>116</v>
      </c>
      <c r="CF5" s="88" t="s">
        <v>97</v>
      </c>
      <c r="CG5" s="88" t="s">
        <v>111</v>
      </c>
      <c r="CH5" s="88" t="s">
        <v>112</v>
      </c>
      <c r="CI5" s="88" t="s">
        <v>113</v>
      </c>
      <c r="CJ5" s="88" t="s">
        <v>114</v>
      </c>
      <c r="CK5" s="88" t="s">
        <v>115</v>
      </c>
      <c r="CL5" s="88" t="s">
        <v>116</v>
      </c>
      <c r="CM5" s="88" t="s">
        <v>97</v>
      </c>
      <c r="CN5" s="96" t="s">
        <v>111</v>
      </c>
      <c r="CO5" s="96" t="s">
        <v>112</v>
      </c>
      <c r="CP5" s="96" t="s">
        <v>113</v>
      </c>
      <c r="CQ5" s="96" t="s">
        <v>114</v>
      </c>
      <c r="CR5" s="96" t="s">
        <v>115</v>
      </c>
      <c r="CS5" s="96" t="s">
        <v>116</v>
      </c>
      <c r="CT5" s="88" t="s">
        <v>97</v>
      </c>
      <c r="CU5" s="96" t="s">
        <v>111</v>
      </c>
      <c r="CV5" s="88" t="s">
        <v>112</v>
      </c>
      <c r="CW5" s="88" t="s">
        <v>113</v>
      </c>
      <c r="CX5" s="88" t="s">
        <v>114</v>
      </c>
      <c r="CY5" s="88" t="s">
        <v>115</v>
      </c>
      <c r="CZ5" s="88" t="s">
        <v>116</v>
      </c>
      <c r="DA5" s="88" t="s">
        <v>97</v>
      </c>
      <c r="DB5" s="88" t="s">
        <v>111</v>
      </c>
      <c r="DC5" s="88" t="s">
        <v>112</v>
      </c>
      <c r="DD5" s="88" t="s">
        <v>113</v>
      </c>
      <c r="DE5" s="88" t="s">
        <v>114</v>
      </c>
      <c r="DF5" s="88" t="s">
        <v>115</v>
      </c>
      <c r="DG5" s="88" t="s">
        <v>116</v>
      </c>
      <c r="DH5" s="87"/>
      <c r="DI5" s="81"/>
      <c r="DJ5" s="81"/>
      <c r="DK5" s="81"/>
      <c r="DL5" s="81"/>
      <c r="DM5" s="81"/>
    </row>
    <row r="6" spans="1:117" s="101" customFormat="1" ht="13.5" customHeight="1">
      <c r="A6" s="232"/>
      <c r="B6" s="232"/>
      <c r="C6" s="234"/>
      <c r="D6" s="97" t="s">
        <v>117</v>
      </c>
      <c r="E6" s="98" t="s">
        <v>117</v>
      </c>
      <c r="F6" s="98" t="s">
        <v>117</v>
      </c>
      <c r="G6" s="99" t="s">
        <v>117</v>
      </c>
      <c r="H6" s="99" t="s">
        <v>117</v>
      </c>
      <c r="I6" s="99" t="s">
        <v>117</v>
      </c>
      <c r="J6" s="98" t="s">
        <v>117</v>
      </c>
      <c r="K6" s="99" t="s">
        <v>117</v>
      </c>
      <c r="L6" s="99" t="s">
        <v>117</v>
      </c>
      <c r="M6" s="99" t="s">
        <v>117</v>
      </c>
      <c r="N6" s="98" t="s">
        <v>117</v>
      </c>
      <c r="O6" s="99" t="s">
        <v>117</v>
      </c>
      <c r="P6" s="99" t="s">
        <v>117</v>
      </c>
      <c r="Q6" s="99" t="s">
        <v>117</v>
      </c>
      <c r="R6" s="98" t="s">
        <v>117</v>
      </c>
      <c r="S6" s="99" t="s">
        <v>117</v>
      </c>
      <c r="T6" s="99" t="s">
        <v>117</v>
      </c>
      <c r="U6" s="99" t="s">
        <v>117</v>
      </c>
      <c r="V6" s="98" t="s">
        <v>117</v>
      </c>
      <c r="W6" s="99" t="s">
        <v>117</v>
      </c>
      <c r="X6" s="99" t="s">
        <v>117</v>
      </c>
      <c r="Y6" s="99" t="s">
        <v>117</v>
      </c>
      <c r="Z6" s="98" t="s">
        <v>117</v>
      </c>
      <c r="AA6" s="99" t="s">
        <v>117</v>
      </c>
      <c r="AB6" s="99" t="s">
        <v>117</v>
      </c>
      <c r="AC6" s="99" t="s">
        <v>117</v>
      </c>
      <c r="AD6" s="98" t="s">
        <v>117</v>
      </c>
      <c r="AE6" s="98" t="s">
        <v>117</v>
      </c>
      <c r="AF6" s="99" t="s">
        <v>117</v>
      </c>
      <c r="AG6" s="99" t="s">
        <v>117</v>
      </c>
      <c r="AH6" s="99" t="s">
        <v>117</v>
      </c>
      <c r="AI6" s="98" t="s">
        <v>117</v>
      </c>
      <c r="AJ6" s="99" t="s">
        <v>117</v>
      </c>
      <c r="AK6" s="99" t="s">
        <v>117</v>
      </c>
      <c r="AL6" s="99" t="s">
        <v>117</v>
      </c>
      <c r="AM6" s="98" t="s">
        <v>117</v>
      </c>
      <c r="AN6" s="99" t="s">
        <v>117</v>
      </c>
      <c r="AO6" s="99" t="s">
        <v>117</v>
      </c>
      <c r="AP6" s="99" t="s">
        <v>117</v>
      </c>
      <c r="AQ6" s="98" t="s">
        <v>117</v>
      </c>
      <c r="AR6" s="99" t="s">
        <v>117</v>
      </c>
      <c r="AS6" s="99" t="s">
        <v>117</v>
      </c>
      <c r="AT6" s="99" t="s">
        <v>117</v>
      </c>
      <c r="AU6" s="98" t="s">
        <v>117</v>
      </c>
      <c r="AV6" s="99" t="s">
        <v>117</v>
      </c>
      <c r="AW6" s="99" t="s">
        <v>117</v>
      </c>
      <c r="AX6" s="99" t="s">
        <v>117</v>
      </c>
      <c r="AY6" s="98" t="s">
        <v>117</v>
      </c>
      <c r="AZ6" s="99" t="s">
        <v>117</v>
      </c>
      <c r="BA6" s="99" t="s">
        <v>117</v>
      </c>
      <c r="BB6" s="99" t="s">
        <v>117</v>
      </c>
      <c r="BC6" s="97" t="s">
        <v>117</v>
      </c>
      <c r="BD6" s="97" t="s">
        <v>117</v>
      </c>
      <c r="BE6" s="97" t="s">
        <v>117</v>
      </c>
      <c r="BF6" s="97" t="s">
        <v>117</v>
      </c>
      <c r="BG6" s="97" t="s">
        <v>117</v>
      </c>
      <c r="BH6" s="97" t="s">
        <v>117</v>
      </c>
      <c r="BI6" s="97" t="s">
        <v>117</v>
      </c>
      <c r="BJ6" s="97" t="s">
        <v>117</v>
      </c>
      <c r="BK6" s="97" t="s">
        <v>117</v>
      </c>
      <c r="BL6" s="97" t="s">
        <v>117</v>
      </c>
      <c r="BM6" s="97" t="s">
        <v>117</v>
      </c>
      <c r="BN6" s="97" t="s">
        <v>117</v>
      </c>
      <c r="BO6" s="97" t="s">
        <v>117</v>
      </c>
      <c r="BP6" s="97" t="s">
        <v>117</v>
      </c>
      <c r="BQ6" s="100" t="s">
        <v>117</v>
      </c>
      <c r="BR6" s="97" t="s">
        <v>117</v>
      </c>
      <c r="BS6" s="97" t="s">
        <v>117</v>
      </c>
      <c r="BT6" s="97" t="s">
        <v>117</v>
      </c>
      <c r="BU6" s="97" t="s">
        <v>117</v>
      </c>
      <c r="BV6" s="97" t="s">
        <v>117</v>
      </c>
      <c r="BW6" s="97" t="s">
        <v>117</v>
      </c>
      <c r="BX6" s="97" t="s">
        <v>117</v>
      </c>
      <c r="BY6" s="97" t="s">
        <v>117</v>
      </c>
      <c r="BZ6" s="98" t="s">
        <v>117</v>
      </c>
      <c r="CA6" s="98" t="s">
        <v>117</v>
      </c>
      <c r="CB6" s="98" t="s">
        <v>117</v>
      </c>
      <c r="CC6" s="98" t="s">
        <v>117</v>
      </c>
      <c r="CD6" s="98" t="s">
        <v>117</v>
      </c>
      <c r="CE6" s="98" t="s">
        <v>117</v>
      </c>
      <c r="CF6" s="97" t="s">
        <v>117</v>
      </c>
      <c r="CG6" s="97" t="s">
        <v>117</v>
      </c>
      <c r="CH6" s="97" t="s">
        <v>117</v>
      </c>
      <c r="CI6" s="97" t="s">
        <v>117</v>
      </c>
      <c r="CJ6" s="97" t="s">
        <v>117</v>
      </c>
      <c r="CK6" s="97" t="s">
        <v>117</v>
      </c>
      <c r="CL6" s="97" t="s">
        <v>117</v>
      </c>
      <c r="CM6" s="97" t="s">
        <v>117</v>
      </c>
      <c r="CN6" s="97" t="s">
        <v>117</v>
      </c>
      <c r="CO6" s="97" t="s">
        <v>117</v>
      </c>
      <c r="CP6" s="97" t="s">
        <v>117</v>
      </c>
      <c r="CQ6" s="97" t="s">
        <v>117</v>
      </c>
      <c r="CR6" s="97" t="s">
        <v>117</v>
      </c>
      <c r="CS6" s="97" t="s">
        <v>117</v>
      </c>
      <c r="CT6" s="97" t="s">
        <v>117</v>
      </c>
      <c r="CU6" s="98" t="s">
        <v>117</v>
      </c>
      <c r="CV6" s="98" t="s">
        <v>117</v>
      </c>
      <c r="CW6" s="98" t="s">
        <v>117</v>
      </c>
      <c r="CX6" s="98" t="s">
        <v>117</v>
      </c>
      <c r="CY6" s="98" t="s">
        <v>117</v>
      </c>
      <c r="CZ6" s="98" t="s">
        <v>117</v>
      </c>
      <c r="DA6" s="97" t="s">
        <v>117</v>
      </c>
      <c r="DB6" s="97" t="s">
        <v>117</v>
      </c>
      <c r="DC6" s="97" t="s">
        <v>117</v>
      </c>
      <c r="DD6" s="97" t="s">
        <v>117</v>
      </c>
      <c r="DE6" s="97" t="s">
        <v>117</v>
      </c>
      <c r="DF6" s="97" t="s">
        <v>117</v>
      </c>
      <c r="DG6" s="97" t="s">
        <v>117</v>
      </c>
      <c r="DH6" s="97" t="s">
        <v>117</v>
      </c>
      <c r="DI6" s="98" t="s">
        <v>81</v>
      </c>
      <c r="DJ6" s="97" t="s">
        <v>117</v>
      </c>
      <c r="DK6" s="97" t="s">
        <v>117</v>
      </c>
      <c r="DL6" s="97" t="s">
        <v>117</v>
      </c>
      <c r="DM6" s="97" t="s">
        <v>117</v>
      </c>
    </row>
    <row r="7" spans="1:117">
      <c r="A7" s="102" t="s">
        <v>129</v>
      </c>
      <c r="B7" s="103" t="s">
        <v>130</v>
      </c>
      <c r="C7" s="102" t="s">
        <v>131</v>
      </c>
      <c r="D7" s="104">
        <f t="shared" ref="D7" si="0">SUM(E7,AD7,BC7)</f>
        <v>576103</v>
      </c>
      <c r="E7" s="104">
        <f t="shared" ref="E7" si="1">SUM(F7,J7,N7,R7,V7,Z7)</f>
        <v>383282</v>
      </c>
      <c r="F7" s="104">
        <f t="shared" ref="F7" si="2">SUM(G7:I7)</f>
        <v>0</v>
      </c>
      <c r="G7" s="104">
        <v>0</v>
      </c>
      <c r="H7" s="104">
        <v>0</v>
      </c>
      <c r="I7" s="104">
        <v>0</v>
      </c>
      <c r="J7" s="160">
        <f t="shared" ref="J7" si="3">SUM(K7:M7)</f>
        <v>251349</v>
      </c>
      <c r="K7" s="104">
        <v>101495</v>
      </c>
      <c r="L7" s="104">
        <v>149854</v>
      </c>
      <c r="M7" s="104">
        <v>0</v>
      </c>
      <c r="N7" s="160">
        <f t="shared" ref="N7" si="4">SUM(O7:Q7)</f>
        <v>14278</v>
      </c>
      <c r="O7" s="104">
        <v>0</v>
      </c>
      <c r="P7" s="104">
        <v>14278</v>
      </c>
      <c r="Q7" s="104">
        <v>0</v>
      </c>
      <c r="R7" s="160">
        <f t="shared" ref="R7" si="5">SUM(S7:U7)</f>
        <v>104204</v>
      </c>
      <c r="S7" s="104">
        <v>7483</v>
      </c>
      <c r="T7" s="104">
        <v>96721</v>
      </c>
      <c r="U7" s="104">
        <v>0</v>
      </c>
      <c r="V7" s="160">
        <f t="shared" ref="V7" si="6">SUM(W7:Y7)</f>
        <v>2048</v>
      </c>
      <c r="W7" s="104">
        <v>1618</v>
      </c>
      <c r="X7" s="104">
        <v>430</v>
      </c>
      <c r="Y7" s="104">
        <v>0</v>
      </c>
      <c r="Z7" s="160">
        <f t="shared" ref="Z7" si="7">SUM(AA7:AC7)</f>
        <v>11403</v>
      </c>
      <c r="AA7" s="104">
        <v>0</v>
      </c>
      <c r="AB7" s="104">
        <v>11403</v>
      </c>
      <c r="AC7" s="104">
        <v>0</v>
      </c>
      <c r="AD7" s="104">
        <f t="shared" ref="AD7" si="8">SUM(AE7,AI7,AM7,AQ7,AU7,AY7)</f>
        <v>145593</v>
      </c>
      <c r="AE7" s="104">
        <f t="shared" ref="AE7" si="9">SUM(AF7:AH7)</f>
        <v>0</v>
      </c>
      <c r="AF7" s="104">
        <v>0</v>
      </c>
      <c r="AG7" s="104">
        <v>0</v>
      </c>
      <c r="AH7" s="104">
        <v>0</v>
      </c>
      <c r="AI7" s="104">
        <f t="shared" ref="AI7" si="10">SUM(AJ7:AL7)</f>
        <v>134018</v>
      </c>
      <c r="AJ7" s="104">
        <v>0</v>
      </c>
      <c r="AK7" s="104">
        <v>0</v>
      </c>
      <c r="AL7" s="104">
        <v>134018</v>
      </c>
      <c r="AM7" s="104">
        <f t="shared" ref="AM7" si="11">SUM(AN7:AP7)</f>
        <v>447</v>
      </c>
      <c r="AN7" s="104">
        <v>0</v>
      </c>
      <c r="AO7" s="104">
        <v>0</v>
      </c>
      <c r="AP7" s="104">
        <v>447</v>
      </c>
      <c r="AQ7" s="104">
        <f t="shared" ref="AQ7" si="12">SUM(AR7:AT7)</f>
        <v>7943</v>
      </c>
      <c r="AR7" s="104">
        <v>0</v>
      </c>
      <c r="AS7" s="104">
        <v>0</v>
      </c>
      <c r="AT7" s="104">
        <v>7943</v>
      </c>
      <c r="AU7" s="104">
        <f t="shared" ref="AU7" si="13">SUM(AV7:AX7)</f>
        <v>0</v>
      </c>
      <c r="AV7" s="104">
        <v>0</v>
      </c>
      <c r="AW7" s="104">
        <v>0</v>
      </c>
      <c r="AX7" s="104">
        <v>0</v>
      </c>
      <c r="AY7" s="104">
        <f t="shared" ref="AY7" si="14">SUM(AZ7:BB7)</f>
        <v>3185</v>
      </c>
      <c r="AZ7" s="104">
        <v>0</v>
      </c>
      <c r="BA7" s="104">
        <v>0</v>
      </c>
      <c r="BB7" s="104">
        <v>3185</v>
      </c>
      <c r="BC7" s="104">
        <f t="shared" ref="BC7" si="15">SUM(BD7,BK7)</f>
        <v>47228</v>
      </c>
      <c r="BD7" s="104">
        <f t="shared" ref="BD7" si="16">SUM(BE7:BJ7)</f>
        <v>0</v>
      </c>
      <c r="BE7" s="104">
        <v>0</v>
      </c>
      <c r="BF7" s="104">
        <v>0</v>
      </c>
      <c r="BG7" s="104">
        <v>0</v>
      </c>
      <c r="BH7" s="104">
        <v>0</v>
      </c>
      <c r="BI7" s="104">
        <v>0</v>
      </c>
      <c r="BJ7" s="104">
        <v>0</v>
      </c>
      <c r="BK7" s="104">
        <f t="shared" ref="BK7" si="17">SUM(BL7:BQ7)</f>
        <v>47228</v>
      </c>
      <c r="BL7" s="104">
        <v>0</v>
      </c>
      <c r="BM7" s="104">
        <v>16027</v>
      </c>
      <c r="BN7" s="104">
        <v>9877</v>
      </c>
      <c r="BO7" s="104">
        <v>2030</v>
      </c>
      <c r="BP7" s="104">
        <v>0</v>
      </c>
      <c r="BQ7" s="104">
        <v>19294</v>
      </c>
      <c r="BR7" s="104">
        <f t="shared" ref="BR7:BX7" si="18">SUM(BY7,CF7)</f>
        <v>383282</v>
      </c>
      <c r="BS7" s="104">
        <f t="shared" si="18"/>
        <v>0</v>
      </c>
      <c r="BT7" s="104">
        <f t="shared" si="18"/>
        <v>251349</v>
      </c>
      <c r="BU7" s="104">
        <f t="shared" si="18"/>
        <v>14278</v>
      </c>
      <c r="BV7" s="104">
        <f t="shared" si="18"/>
        <v>104204</v>
      </c>
      <c r="BW7" s="104">
        <f t="shared" si="18"/>
        <v>2048</v>
      </c>
      <c r="BX7" s="104">
        <f t="shared" si="18"/>
        <v>11403</v>
      </c>
      <c r="BY7" s="104">
        <f t="shared" ref="BY7" si="19">SUM(BZ7:CE7)</f>
        <v>383282</v>
      </c>
      <c r="BZ7" s="104">
        <f t="shared" ref="BZ7" si="20">F7</f>
        <v>0</v>
      </c>
      <c r="CA7" s="104">
        <f t="shared" ref="CA7" si="21">J7</f>
        <v>251349</v>
      </c>
      <c r="CB7" s="104">
        <f t="shared" ref="CB7" si="22">N7</f>
        <v>14278</v>
      </c>
      <c r="CC7" s="104">
        <f t="shared" ref="CC7" si="23">R7</f>
        <v>104204</v>
      </c>
      <c r="CD7" s="104">
        <f t="shared" ref="CD7" si="24">V7</f>
        <v>2048</v>
      </c>
      <c r="CE7" s="104">
        <f t="shared" ref="CE7" si="25">Z7</f>
        <v>11403</v>
      </c>
      <c r="CF7" s="104">
        <f t="shared" ref="CF7" si="26">SUM(CG7:CL7)</f>
        <v>0</v>
      </c>
      <c r="CG7" s="104">
        <f t="shared" ref="CG7:CL7" si="27">BE7</f>
        <v>0</v>
      </c>
      <c r="CH7" s="104">
        <f t="shared" si="27"/>
        <v>0</v>
      </c>
      <c r="CI7" s="104">
        <f t="shared" si="27"/>
        <v>0</v>
      </c>
      <c r="CJ7" s="104">
        <f t="shared" si="27"/>
        <v>0</v>
      </c>
      <c r="CK7" s="104">
        <f t="shared" si="27"/>
        <v>0</v>
      </c>
      <c r="CL7" s="104">
        <f t="shared" si="27"/>
        <v>0</v>
      </c>
      <c r="CM7" s="104">
        <f t="shared" ref="CM7:CS7" si="28">SUM(CT7,DA7)</f>
        <v>192821</v>
      </c>
      <c r="CN7" s="104">
        <f t="shared" si="28"/>
        <v>0</v>
      </c>
      <c r="CO7" s="104">
        <f t="shared" si="28"/>
        <v>150045</v>
      </c>
      <c r="CP7" s="104">
        <f t="shared" si="28"/>
        <v>10324</v>
      </c>
      <c r="CQ7" s="104">
        <f t="shared" si="28"/>
        <v>9973</v>
      </c>
      <c r="CR7" s="104">
        <f t="shared" si="28"/>
        <v>0</v>
      </c>
      <c r="CS7" s="104">
        <f t="shared" si="28"/>
        <v>22479</v>
      </c>
      <c r="CT7" s="104">
        <f t="shared" ref="CT7" si="29">SUM(CU7:CZ7)</f>
        <v>145593</v>
      </c>
      <c r="CU7" s="104">
        <f t="shared" ref="CU7" si="30">AE7</f>
        <v>0</v>
      </c>
      <c r="CV7" s="104">
        <f t="shared" ref="CV7" si="31">AI7</f>
        <v>134018</v>
      </c>
      <c r="CW7" s="104">
        <f t="shared" ref="CW7" si="32">AM7</f>
        <v>447</v>
      </c>
      <c r="CX7" s="104">
        <f t="shared" ref="CX7" si="33">AQ7</f>
        <v>7943</v>
      </c>
      <c r="CY7" s="104">
        <f t="shared" ref="CY7" si="34">AU7</f>
        <v>0</v>
      </c>
      <c r="CZ7" s="104">
        <f t="shared" ref="CZ7" si="35">AY7</f>
        <v>3185</v>
      </c>
      <c r="DA7" s="104">
        <f t="shared" ref="DA7" si="36">SUM(DB7:DG7)</f>
        <v>47228</v>
      </c>
      <c r="DB7" s="104">
        <f t="shared" ref="DB7:DG7" si="37">BL7</f>
        <v>0</v>
      </c>
      <c r="DC7" s="104">
        <f t="shared" si="37"/>
        <v>16027</v>
      </c>
      <c r="DD7" s="104">
        <f t="shared" si="37"/>
        <v>9877</v>
      </c>
      <c r="DE7" s="104">
        <f t="shared" si="37"/>
        <v>2030</v>
      </c>
      <c r="DF7" s="104">
        <f t="shared" si="37"/>
        <v>0</v>
      </c>
      <c r="DG7" s="104">
        <f t="shared" si="37"/>
        <v>19294</v>
      </c>
      <c r="DH7" s="104">
        <v>0</v>
      </c>
      <c r="DI7" s="104">
        <f t="shared" ref="DI7" si="38">SUM(DJ7:DM7)</f>
        <v>0</v>
      </c>
      <c r="DJ7" s="104">
        <v>0</v>
      </c>
      <c r="DK7" s="104">
        <v>0</v>
      </c>
      <c r="DL7" s="104">
        <v>0</v>
      </c>
      <c r="DM7" s="104">
        <v>0</v>
      </c>
    </row>
    <row r="8" spans="1:117">
      <c r="A8" t="s">
        <v>129</v>
      </c>
      <c r="B8" t="s">
        <v>132</v>
      </c>
      <c r="C8" t="s">
        <v>133</v>
      </c>
      <c r="D8">
        <v>16625</v>
      </c>
      <c r="E8">
        <v>11467</v>
      </c>
      <c r="F8">
        <v>0</v>
      </c>
      <c r="G8">
        <v>0</v>
      </c>
      <c r="H8">
        <v>0</v>
      </c>
      <c r="I8">
        <v>0</v>
      </c>
      <c r="J8" s="161">
        <v>7911</v>
      </c>
      <c r="K8">
        <v>0</v>
      </c>
      <c r="L8">
        <v>7911</v>
      </c>
      <c r="M8">
        <v>0</v>
      </c>
      <c r="N8" s="161">
        <v>338</v>
      </c>
      <c r="O8">
        <v>0</v>
      </c>
      <c r="P8">
        <v>338</v>
      </c>
      <c r="Q8">
        <v>0</v>
      </c>
      <c r="R8" s="161">
        <v>2019</v>
      </c>
      <c r="S8">
        <v>277</v>
      </c>
      <c r="T8">
        <v>1742</v>
      </c>
      <c r="U8">
        <v>0</v>
      </c>
      <c r="V8" s="161">
        <v>1059</v>
      </c>
      <c r="W8">
        <v>0</v>
      </c>
      <c r="X8">
        <v>1059</v>
      </c>
      <c r="Y8">
        <v>0</v>
      </c>
      <c r="Z8" s="161">
        <v>140</v>
      </c>
      <c r="AA8">
        <v>0</v>
      </c>
      <c r="AB8">
        <v>140</v>
      </c>
      <c r="AC8">
        <v>0</v>
      </c>
      <c r="AD8">
        <v>4001</v>
      </c>
      <c r="AE8">
        <v>0</v>
      </c>
      <c r="AF8">
        <v>0</v>
      </c>
      <c r="AG8">
        <v>0</v>
      </c>
      <c r="AH8">
        <v>0</v>
      </c>
      <c r="AI8">
        <v>3861</v>
      </c>
      <c r="AJ8">
        <v>0</v>
      </c>
      <c r="AK8">
        <v>0</v>
      </c>
      <c r="AL8">
        <v>3861</v>
      </c>
      <c r="AM8">
        <v>15</v>
      </c>
      <c r="AN8">
        <v>0</v>
      </c>
      <c r="AO8">
        <v>0</v>
      </c>
      <c r="AP8">
        <v>15</v>
      </c>
      <c r="AQ8">
        <v>3</v>
      </c>
      <c r="AR8">
        <v>0</v>
      </c>
      <c r="AS8">
        <v>0</v>
      </c>
      <c r="AT8">
        <v>3</v>
      </c>
      <c r="AU8">
        <v>26</v>
      </c>
      <c r="AV8">
        <v>0</v>
      </c>
      <c r="AW8">
        <v>0</v>
      </c>
      <c r="AX8">
        <v>26</v>
      </c>
      <c r="AY8">
        <v>96</v>
      </c>
      <c r="AZ8">
        <v>0</v>
      </c>
      <c r="BA8">
        <v>0</v>
      </c>
      <c r="BB8">
        <v>96</v>
      </c>
      <c r="BC8">
        <v>1157</v>
      </c>
      <c r="BD8">
        <v>631</v>
      </c>
      <c r="BE8">
        <v>0</v>
      </c>
      <c r="BF8">
        <v>122</v>
      </c>
      <c r="BG8">
        <v>30</v>
      </c>
      <c r="BH8">
        <v>0</v>
      </c>
      <c r="BI8">
        <v>63</v>
      </c>
      <c r="BJ8">
        <v>416</v>
      </c>
      <c r="BK8">
        <v>526</v>
      </c>
      <c r="BL8">
        <v>0</v>
      </c>
      <c r="BM8">
        <v>308</v>
      </c>
      <c r="BN8">
        <v>108</v>
      </c>
      <c r="BO8">
        <v>6</v>
      </c>
      <c r="BP8">
        <v>61</v>
      </c>
      <c r="BQ8">
        <v>43</v>
      </c>
      <c r="BR8">
        <v>12098</v>
      </c>
      <c r="BS8">
        <v>0</v>
      </c>
      <c r="BT8">
        <v>8033</v>
      </c>
      <c r="BU8">
        <v>368</v>
      </c>
      <c r="BV8">
        <v>2019</v>
      </c>
      <c r="BW8">
        <v>1122</v>
      </c>
      <c r="BX8">
        <v>556</v>
      </c>
      <c r="BY8">
        <v>11467</v>
      </c>
      <c r="BZ8">
        <v>0</v>
      </c>
      <c r="CA8">
        <v>7911</v>
      </c>
      <c r="CB8">
        <v>338</v>
      </c>
      <c r="CC8">
        <v>2019</v>
      </c>
      <c r="CD8">
        <v>1059</v>
      </c>
      <c r="CE8">
        <v>140</v>
      </c>
      <c r="CF8">
        <v>631</v>
      </c>
      <c r="CG8">
        <v>0</v>
      </c>
      <c r="CH8">
        <v>122</v>
      </c>
      <c r="CI8">
        <v>30</v>
      </c>
      <c r="CJ8">
        <v>0</v>
      </c>
      <c r="CK8">
        <v>63</v>
      </c>
      <c r="CL8">
        <v>416</v>
      </c>
      <c r="CM8">
        <v>4527</v>
      </c>
      <c r="CN8">
        <v>0</v>
      </c>
      <c r="CO8">
        <v>4169</v>
      </c>
      <c r="CP8">
        <v>123</v>
      </c>
      <c r="CQ8">
        <v>9</v>
      </c>
      <c r="CR8">
        <v>87</v>
      </c>
      <c r="CS8">
        <v>139</v>
      </c>
      <c r="CT8">
        <v>4001</v>
      </c>
      <c r="CU8">
        <v>0</v>
      </c>
      <c r="CV8">
        <v>3861</v>
      </c>
      <c r="CW8">
        <v>15</v>
      </c>
      <c r="CX8">
        <v>3</v>
      </c>
      <c r="CY8">
        <v>26</v>
      </c>
      <c r="CZ8">
        <v>96</v>
      </c>
      <c r="DA8">
        <v>526</v>
      </c>
      <c r="DB8">
        <v>0</v>
      </c>
      <c r="DC8">
        <v>308</v>
      </c>
      <c r="DD8">
        <v>108</v>
      </c>
      <c r="DE8">
        <v>6</v>
      </c>
      <c r="DF8">
        <v>61</v>
      </c>
      <c r="DG8">
        <v>43</v>
      </c>
      <c r="DH8">
        <v>0</v>
      </c>
      <c r="DI8">
        <v>0</v>
      </c>
      <c r="DJ8">
        <v>0</v>
      </c>
      <c r="DK8">
        <v>0</v>
      </c>
      <c r="DL8">
        <v>0</v>
      </c>
      <c r="DM8">
        <v>0</v>
      </c>
    </row>
    <row r="9" spans="1:117">
      <c r="A9" s="102" t="s">
        <v>129</v>
      </c>
      <c r="B9" s="103" t="s">
        <v>134</v>
      </c>
      <c r="C9" s="102" t="s">
        <v>135</v>
      </c>
      <c r="D9" s="104">
        <f t="shared" ref="D9" si="39">SUM(E9,AD9,BC9)</f>
        <v>4218</v>
      </c>
      <c r="E9" s="104">
        <f t="shared" ref="E9" si="40">SUM(F9,J9,N9,R9,V9,Z9)</f>
        <v>3093</v>
      </c>
      <c r="F9" s="104">
        <f t="shared" ref="F9" si="41">SUM(G9:I9)</f>
        <v>0</v>
      </c>
      <c r="G9" s="104">
        <v>0</v>
      </c>
      <c r="H9" s="104">
        <v>0</v>
      </c>
      <c r="I9" s="104">
        <v>0</v>
      </c>
      <c r="J9" s="160">
        <f t="shared" ref="J9" si="42">SUM(K9:M9)</f>
        <v>2160</v>
      </c>
      <c r="K9" s="104">
        <v>0</v>
      </c>
      <c r="L9" s="104">
        <v>2160</v>
      </c>
      <c r="M9" s="104">
        <v>0</v>
      </c>
      <c r="N9" s="160">
        <f t="shared" ref="N9" si="43">SUM(O9:Q9)</f>
        <v>129</v>
      </c>
      <c r="O9" s="104">
        <v>0</v>
      </c>
      <c r="P9" s="104">
        <v>129</v>
      </c>
      <c r="Q9" s="104">
        <v>0</v>
      </c>
      <c r="R9" s="160">
        <f t="shared" ref="R9" si="44">SUM(S9:U9)</f>
        <v>372</v>
      </c>
      <c r="S9" s="104">
        <v>0</v>
      </c>
      <c r="T9" s="104">
        <v>372</v>
      </c>
      <c r="U9" s="104">
        <v>0</v>
      </c>
      <c r="V9" s="160">
        <f t="shared" ref="V9" si="45">SUM(W9:Y9)</f>
        <v>353</v>
      </c>
      <c r="W9" s="104">
        <v>0</v>
      </c>
      <c r="X9" s="104">
        <v>353</v>
      </c>
      <c r="Y9" s="104">
        <v>0</v>
      </c>
      <c r="Z9" s="160">
        <f t="shared" ref="Z9" si="46">SUM(AA9:AC9)</f>
        <v>79</v>
      </c>
      <c r="AA9" s="104">
        <v>0</v>
      </c>
      <c r="AB9" s="104">
        <v>79</v>
      </c>
      <c r="AC9" s="104">
        <v>0</v>
      </c>
      <c r="AD9" s="104">
        <f t="shared" ref="AD9" si="47">SUM(AE9,AI9,AM9,AQ9,AU9,AY9)</f>
        <v>738</v>
      </c>
      <c r="AE9" s="104">
        <f t="shared" ref="AE9" si="48">SUM(AF9:AH9)</f>
        <v>0</v>
      </c>
      <c r="AF9" s="104">
        <v>0</v>
      </c>
      <c r="AG9" s="104">
        <v>0</v>
      </c>
      <c r="AH9" s="104">
        <v>0</v>
      </c>
      <c r="AI9" s="104">
        <f t="shared" ref="AI9" si="49">SUM(AJ9:AL9)</f>
        <v>686</v>
      </c>
      <c r="AJ9" s="104">
        <v>0</v>
      </c>
      <c r="AK9" s="104">
        <v>0</v>
      </c>
      <c r="AL9" s="104">
        <v>686</v>
      </c>
      <c r="AM9" s="104">
        <f t="shared" ref="AM9" si="50">SUM(AN9:AP9)</f>
        <v>20</v>
      </c>
      <c r="AN9" s="104">
        <v>0</v>
      </c>
      <c r="AO9" s="104">
        <v>0</v>
      </c>
      <c r="AP9" s="104">
        <v>20</v>
      </c>
      <c r="AQ9" s="104">
        <f t="shared" ref="AQ9" si="51">SUM(AR9:AT9)</f>
        <v>0</v>
      </c>
      <c r="AR9" s="104">
        <v>0</v>
      </c>
      <c r="AS9" s="104">
        <v>0</v>
      </c>
      <c r="AT9" s="104">
        <v>0</v>
      </c>
      <c r="AU9" s="104">
        <f t="shared" ref="AU9" si="52">SUM(AV9:AX9)</f>
        <v>28</v>
      </c>
      <c r="AV9" s="104">
        <v>0</v>
      </c>
      <c r="AW9" s="104">
        <v>0</v>
      </c>
      <c r="AX9" s="104">
        <v>28</v>
      </c>
      <c r="AY9" s="104">
        <f t="shared" ref="AY9" si="53">SUM(AZ9:BB9)</f>
        <v>4</v>
      </c>
      <c r="AZ9" s="104">
        <v>0</v>
      </c>
      <c r="BA9" s="104">
        <v>0</v>
      </c>
      <c r="BB9" s="104">
        <v>4</v>
      </c>
      <c r="BC9" s="104">
        <f t="shared" ref="BC9" si="54">SUM(BD9,BK9)</f>
        <v>387</v>
      </c>
      <c r="BD9" s="104">
        <f t="shared" ref="BD9" si="55">SUM(BE9:BJ9)</f>
        <v>174</v>
      </c>
      <c r="BE9" s="104">
        <v>0</v>
      </c>
      <c r="BF9" s="104">
        <v>40</v>
      </c>
      <c r="BG9" s="104">
        <v>8</v>
      </c>
      <c r="BH9" s="104">
        <v>0</v>
      </c>
      <c r="BI9" s="104">
        <v>20</v>
      </c>
      <c r="BJ9" s="104">
        <v>106</v>
      </c>
      <c r="BK9" s="104">
        <f t="shared" ref="BK9" si="56">SUM(BL9:BQ9)</f>
        <v>213</v>
      </c>
      <c r="BL9" s="104">
        <v>0</v>
      </c>
      <c r="BM9" s="104">
        <v>187</v>
      </c>
      <c r="BN9" s="104">
        <v>6</v>
      </c>
      <c r="BO9" s="104">
        <v>0</v>
      </c>
      <c r="BP9" s="104">
        <v>19</v>
      </c>
      <c r="BQ9" s="104">
        <v>1</v>
      </c>
      <c r="BR9" s="104">
        <f t="shared" ref="BR9:BX9" si="57">SUM(BY9,CF9)</f>
        <v>3267</v>
      </c>
      <c r="BS9" s="104">
        <f t="shared" si="57"/>
        <v>0</v>
      </c>
      <c r="BT9" s="104">
        <f t="shared" si="57"/>
        <v>2200</v>
      </c>
      <c r="BU9" s="104">
        <f t="shared" si="57"/>
        <v>137</v>
      </c>
      <c r="BV9" s="104">
        <f t="shared" si="57"/>
        <v>372</v>
      </c>
      <c r="BW9" s="104">
        <f t="shared" si="57"/>
        <v>373</v>
      </c>
      <c r="BX9" s="104">
        <f t="shared" si="57"/>
        <v>185</v>
      </c>
      <c r="BY9" s="104">
        <f t="shared" ref="BY9" si="58">SUM(BZ9:CE9)</f>
        <v>3093</v>
      </c>
      <c r="BZ9" s="104">
        <f t="shared" ref="BZ9" si="59">F9</f>
        <v>0</v>
      </c>
      <c r="CA9" s="104">
        <f t="shared" ref="CA9" si="60">J9</f>
        <v>2160</v>
      </c>
      <c r="CB9" s="104">
        <f t="shared" ref="CB9" si="61">N9</f>
        <v>129</v>
      </c>
      <c r="CC9" s="104">
        <f t="shared" ref="CC9" si="62">R9</f>
        <v>372</v>
      </c>
      <c r="CD9" s="104">
        <f t="shared" ref="CD9" si="63">V9</f>
        <v>353</v>
      </c>
      <c r="CE9" s="104">
        <f t="shared" ref="CE9" si="64">Z9</f>
        <v>79</v>
      </c>
      <c r="CF9" s="104">
        <f t="shared" ref="CF9" si="65">SUM(CG9:CL9)</f>
        <v>174</v>
      </c>
      <c r="CG9" s="104">
        <f t="shared" ref="CG9:CL9" si="66">BE9</f>
        <v>0</v>
      </c>
      <c r="CH9" s="104">
        <f t="shared" si="66"/>
        <v>40</v>
      </c>
      <c r="CI9" s="104">
        <f t="shared" si="66"/>
        <v>8</v>
      </c>
      <c r="CJ9" s="104">
        <f t="shared" si="66"/>
        <v>0</v>
      </c>
      <c r="CK9" s="104">
        <f t="shared" si="66"/>
        <v>20</v>
      </c>
      <c r="CL9" s="104">
        <f t="shared" si="66"/>
        <v>106</v>
      </c>
      <c r="CM9" s="104">
        <f t="shared" ref="CM9:CS9" si="67">SUM(CT9,DA9)</f>
        <v>951</v>
      </c>
      <c r="CN9" s="104">
        <f t="shared" si="67"/>
        <v>0</v>
      </c>
      <c r="CO9" s="104">
        <f t="shared" si="67"/>
        <v>873</v>
      </c>
      <c r="CP9" s="104">
        <f t="shared" si="67"/>
        <v>26</v>
      </c>
      <c r="CQ9" s="104">
        <f t="shared" si="67"/>
        <v>0</v>
      </c>
      <c r="CR9" s="104">
        <f t="shared" si="67"/>
        <v>47</v>
      </c>
      <c r="CS9" s="104">
        <f t="shared" si="67"/>
        <v>5</v>
      </c>
      <c r="CT9" s="104">
        <f t="shared" ref="CT9" si="68">SUM(CU9:CZ9)</f>
        <v>738</v>
      </c>
      <c r="CU9" s="104">
        <f t="shared" ref="CU9" si="69">AE9</f>
        <v>0</v>
      </c>
      <c r="CV9" s="104">
        <f t="shared" ref="CV9" si="70">AI9</f>
        <v>686</v>
      </c>
      <c r="CW9" s="104">
        <f t="shared" ref="CW9" si="71">AM9</f>
        <v>20</v>
      </c>
      <c r="CX9" s="104">
        <f t="shared" ref="CX9" si="72">AQ9</f>
        <v>0</v>
      </c>
      <c r="CY9" s="104">
        <f t="shared" ref="CY9" si="73">AU9</f>
        <v>28</v>
      </c>
      <c r="CZ9" s="104">
        <f t="shared" ref="CZ9" si="74">AY9</f>
        <v>4</v>
      </c>
      <c r="DA9" s="104">
        <f t="shared" ref="DA9" si="75">SUM(DB9:DG9)</f>
        <v>213</v>
      </c>
      <c r="DB9" s="104">
        <f t="shared" ref="DB9:DG9" si="76">BL9</f>
        <v>0</v>
      </c>
      <c r="DC9" s="104">
        <f t="shared" si="76"/>
        <v>187</v>
      </c>
      <c r="DD9" s="104">
        <f t="shared" si="76"/>
        <v>6</v>
      </c>
      <c r="DE9" s="104">
        <f t="shared" si="76"/>
        <v>0</v>
      </c>
      <c r="DF9" s="104">
        <f t="shared" si="76"/>
        <v>19</v>
      </c>
      <c r="DG9" s="104">
        <f t="shared" si="76"/>
        <v>1</v>
      </c>
      <c r="DH9" s="104">
        <v>0</v>
      </c>
      <c r="DI9" s="104">
        <f t="shared" ref="DI9" si="77">SUM(DJ9:DM9)</f>
        <v>0</v>
      </c>
      <c r="DJ9" s="104">
        <v>0</v>
      </c>
      <c r="DK9" s="104">
        <v>0</v>
      </c>
      <c r="DL9" s="104">
        <v>0</v>
      </c>
      <c r="DM9" s="104">
        <v>0</v>
      </c>
    </row>
  </sheetData>
  <mergeCells count="20">
    <mergeCell ref="DL3:DL4"/>
    <mergeCell ref="DM3:DM4"/>
    <mergeCell ref="F4:I4"/>
    <mergeCell ref="J4:M4"/>
    <mergeCell ref="N4:Q4"/>
    <mergeCell ref="R4:U4"/>
    <mergeCell ref="V4:Y4"/>
    <mergeCell ref="Z4:AC4"/>
    <mergeCell ref="AE4:AH4"/>
    <mergeCell ref="AI4:AL4"/>
    <mergeCell ref="DK3:DK4"/>
    <mergeCell ref="A2:A6"/>
    <mergeCell ref="B2:B6"/>
    <mergeCell ref="C2:C6"/>
    <mergeCell ref="DI3:DI4"/>
    <mergeCell ref="DJ3:DJ4"/>
    <mergeCell ref="AM4:AP4"/>
    <mergeCell ref="AQ4:AT4"/>
    <mergeCell ref="AU4:AX4"/>
    <mergeCell ref="AY4:BB4"/>
  </mergeCells>
  <phoneticPr fontId="2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9"/>
  <sheetViews>
    <sheetView topLeftCell="CO1" workbookViewId="0">
      <selection activeCell="DC7" activeCellId="1" sqref="CV7:CZ7 DC7:DG7"/>
    </sheetView>
  </sheetViews>
  <sheetFormatPr defaultRowHeight="18"/>
  <sheetData>
    <row r="1" spans="1:117">
      <c r="A1" t="s">
        <v>142</v>
      </c>
    </row>
    <row r="2" spans="1:117" s="80" customFormat="1" ht="22.5" customHeight="1">
      <c r="A2" s="231" t="s">
        <v>84</v>
      </c>
      <c r="B2" s="231" t="s">
        <v>85</v>
      </c>
      <c r="C2" s="233" t="s">
        <v>86</v>
      </c>
      <c r="D2" s="69" t="s">
        <v>87</v>
      </c>
      <c r="E2" s="70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0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2"/>
      <c r="BD2" s="72"/>
      <c r="BE2" s="73"/>
      <c r="BF2" s="74"/>
      <c r="BG2" s="74"/>
      <c r="BH2" s="74"/>
      <c r="BI2" s="74"/>
      <c r="BJ2" s="74"/>
      <c r="BK2" s="72"/>
      <c r="BL2" s="73"/>
      <c r="BM2" s="74"/>
      <c r="BN2" s="74"/>
      <c r="BO2" s="74"/>
      <c r="BP2" s="74"/>
      <c r="BQ2" s="74"/>
      <c r="BR2" s="75" t="s">
        <v>88</v>
      </c>
      <c r="BS2" s="74"/>
      <c r="BT2" s="74"/>
      <c r="BU2" s="74"/>
      <c r="BV2" s="74"/>
      <c r="BW2" s="74"/>
      <c r="BX2" s="74"/>
      <c r="BY2" s="76"/>
      <c r="BZ2" s="76"/>
      <c r="CA2" s="76"/>
      <c r="CB2" s="76"/>
      <c r="CC2" s="76"/>
      <c r="CD2" s="76"/>
      <c r="CE2" s="76"/>
      <c r="CF2" s="72"/>
      <c r="CG2" s="74"/>
      <c r="CH2" s="74"/>
      <c r="CI2" s="74"/>
      <c r="CJ2" s="74"/>
      <c r="CK2" s="74"/>
      <c r="CL2" s="74"/>
      <c r="CM2" s="75" t="s">
        <v>89</v>
      </c>
      <c r="CN2" s="74"/>
      <c r="CO2" s="74"/>
      <c r="CP2" s="74"/>
      <c r="CQ2" s="74"/>
      <c r="CR2" s="74"/>
      <c r="CS2" s="74"/>
      <c r="CT2" s="76"/>
      <c r="CU2" s="76"/>
      <c r="CV2" s="76"/>
      <c r="CW2" s="76"/>
      <c r="CX2" s="76"/>
      <c r="CY2" s="76"/>
      <c r="CZ2" s="76"/>
      <c r="DA2" s="72"/>
      <c r="DB2" s="74"/>
      <c r="DC2" s="74"/>
      <c r="DD2" s="74"/>
      <c r="DE2" s="74"/>
      <c r="DF2" s="74"/>
      <c r="DG2" s="74"/>
      <c r="DH2" s="77" t="s">
        <v>90</v>
      </c>
      <c r="DI2" s="75" t="s">
        <v>91</v>
      </c>
      <c r="DJ2" s="78"/>
      <c r="DK2" s="78"/>
      <c r="DL2" s="78"/>
      <c r="DM2" s="79"/>
    </row>
    <row r="3" spans="1:117" s="80" customFormat="1" ht="22.5" customHeight="1">
      <c r="A3" s="232"/>
      <c r="B3" s="232"/>
      <c r="C3" s="234"/>
      <c r="D3" s="81"/>
      <c r="E3" s="82" t="s">
        <v>92</v>
      </c>
      <c r="F3" s="76"/>
      <c r="G3" s="76"/>
      <c r="H3" s="76"/>
      <c r="I3" s="76"/>
      <c r="J3" s="76"/>
      <c r="K3" s="71"/>
      <c r="L3" s="71"/>
      <c r="M3" s="71"/>
      <c r="N3" s="76"/>
      <c r="O3" s="71"/>
      <c r="P3" s="71"/>
      <c r="Q3" s="71"/>
      <c r="R3" s="76"/>
      <c r="S3" s="71"/>
      <c r="T3" s="71"/>
      <c r="U3" s="71"/>
      <c r="V3" s="76"/>
      <c r="W3" s="71"/>
      <c r="X3" s="71"/>
      <c r="Y3" s="71"/>
      <c r="Z3" s="76"/>
      <c r="AA3" s="71"/>
      <c r="AB3" s="71"/>
      <c r="AC3" s="83"/>
      <c r="AD3" s="82" t="s">
        <v>93</v>
      </c>
      <c r="AE3" s="76"/>
      <c r="AF3" s="76"/>
      <c r="AG3" s="76"/>
      <c r="AH3" s="76"/>
      <c r="AI3" s="76"/>
      <c r="AJ3" s="71"/>
      <c r="AK3" s="71"/>
      <c r="AL3" s="71"/>
      <c r="AM3" s="76"/>
      <c r="AN3" s="71"/>
      <c r="AO3" s="71"/>
      <c r="AP3" s="71"/>
      <c r="AQ3" s="76"/>
      <c r="AR3" s="71"/>
      <c r="AS3" s="71"/>
      <c r="AT3" s="71"/>
      <c r="AU3" s="76"/>
      <c r="AV3" s="71"/>
      <c r="AW3" s="71"/>
      <c r="AX3" s="71"/>
      <c r="AY3" s="76"/>
      <c r="AZ3" s="71"/>
      <c r="BA3" s="71"/>
      <c r="BB3" s="83"/>
      <c r="BC3" s="72" t="s">
        <v>94</v>
      </c>
      <c r="BD3" s="72"/>
      <c r="BE3" s="73"/>
      <c r="BF3" s="74"/>
      <c r="BG3" s="74"/>
      <c r="BH3" s="74"/>
      <c r="BI3" s="74"/>
      <c r="BJ3" s="74"/>
      <c r="BK3" s="72"/>
      <c r="BL3" s="73"/>
      <c r="BM3" s="74"/>
      <c r="BN3" s="74"/>
      <c r="BO3" s="74"/>
      <c r="BP3" s="74"/>
      <c r="BQ3" s="74"/>
      <c r="BR3" s="84"/>
      <c r="BS3" s="85" t="s">
        <v>95</v>
      </c>
      <c r="BT3" s="86"/>
      <c r="BU3" s="86"/>
      <c r="BV3" s="86"/>
      <c r="BW3" s="86"/>
      <c r="BX3" s="86"/>
      <c r="BY3" s="71"/>
      <c r="BZ3" s="76"/>
      <c r="CA3" s="76"/>
      <c r="CB3" s="76"/>
      <c r="CC3" s="76"/>
      <c r="CD3" s="76"/>
      <c r="CE3" s="76"/>
      <c r="CF3" s="72"/>
      <c r="CG3" s="74"/>
      <c r="CH3" s="74"/>
      <c r="CI3" s="74"/>
      <c r="CJ3" s="74"/>
      <c r="CK3" s="74"/>
      <c r="CL3" s="74"/>
      <c r="CM3" s="84"/>
      <c r="CN3" s="85" t="s">
        <v>96</v>
      </c>
      <c r="CO3" s="86"/>
      <c r="CP3" s="86"/>
      <c r="CQ3" s="86"/>
      <c r="CR3" s="86"/>
      <c r="CS3" s="86"/>
      <c r="CT3" s="71"/>
      <c r="CU3" s="76"/>
      <c r="CV3" s="76"/>
      <c r="CW3" s="76"/>
      <c r="CX3" s="76"/>
      <c r="CY3" s="76"/>
      <c r="CZ3" s="76"/>
      <c r="DA3" s="72"/>
      <c r="DB3" s="74"/>
      <c r="DC3" s="74"/>
      <c r="DD3" s="74"/>
      <c r="DE3" s="74"/>
      <c r="DF3" s="74"/>
      <c r="DG3" s="74"/>
      <c r="DH3" s="87"/>
      <c r="DI3" s="235" t="s">
        <v>97</v>
      </c>
      <c r="DJ3" s="236" t="s">
        <v>98</v>
      </c>
      <c r="DK3" s="236" t="s">
        <v>99</v>
      </c>
      <c r="DL3" s="236" t="s">
        <v>100</v>
      </c>
      <c r="DM3" s="236" t="s">
        <v>101</v>
      </c>
    </row>
    <row r="4" spans="1:117" s="80" customFormat="1" ht="22.5" customHeight="1">
      <c r="A4" s="232"/>
      <c r="B4" s="232"/>
      <c r="C4" s="234"/>
      <c r="D4" s="88"/>
      <c r="E4" s="81"/>
      <c r="F4" s="237" t="s">
        <v>102</v>
      </c>
      <c r="G4" s="238"/>
      <c r="H4" s="238"/>
      <c r="I4" s="239"/>
      <c r="J4" s="237" t="s">
        <v>103</v>
      </c>
      <c r="K4" s="238"/>
      <c r="L4" s="238"/>
      <c r="M4" s="239"/>
      <c r="N4" s="237" t="s">
        <v>104</v>
      </c>
      <c r="O4" s="238"/>
      <c r="P4" s="238"/>
      <c r="Q4" s="239"/>
      <c r="R4" s="237" t="s">
        <v>105</v>
      </c>
      <c r="S4" s="238"/>
      <c r="T4" s="238"/>
      <c r="U4" s="239"/>
      <c r="V4" s="237" t="s">
        <v>106</v>
      </c>
      <c r="W4" s="238"/>
      <c r="X4" s="238"/>
      <c r="Y4" s="239"/>
      <c r="Z4" s="237" t="s">
        <v>107</v>
      </c>
      <c r="AA4" s="238"/>
      <c r="AB4" s="238"/>
      <c r="AC4" s="239"/>
      <c r="AD4" s="81"/>
      <c r="AE4" s="237" t="s">
        <v>102</v>
      </c>
      <c r="AF4" s="238"/>
      <c r="AG4" s="238"/>
      <c r="AH4" s="239"/>
      <c r="AI4" s="237" t="s">
        <v>103</v>
      </c>
      <c r="AJ4" s="238"/>
      <c r="AK4" s="238"/>
      <c r="AL4" s="239"/>
      <c r="AM4" s="237" t="s">
        <v>104</v>
      </c>
      <c r="AN4" s="238"/>
      <c r="AO4" s="238"/>
      <c r="AP4" s="239"/>
      <c r="AQ4" s="237" t="s">
        <v>105</v>
      </c>
      <c r="AR4" s="238"/>
      <c r="AS4" s="238"/>
      <c r="AT4" s="239"/>
      <c r="AU4" s="237" t="s">
        <v>106</v>
      </c>
      <c r="AV4" s="238"/>
      <c r="AW4" s="238"/>
      <c r="AX4" s="239"/>
      <c r="AY4" s="237" t="s">
        <v>107</v>
      </c>
      <c r="AZ4" s="238"/>
      <c r="BA4" s="238"/>
      <c r="BB4" s="239"/>
      <c r="BC4" s="89"/>
      <c r="BD4" s="82" t="s">
        <v>108</v>
      </c>
      <c r="BE4" s="70"/>
      <c r="BF4" s="70"/>
      <c r="BG4" s="70"/>
      <c r="BH4" s="70"/>
      <c r="BI4" s="70"/>
      <c r="BJ4" s="90"/>
      <c r="BK4" s="91" t="s">
        <v>109</v>
      </c>
      <c r="BL4" s="70"/>
      <c r="BM4" s="70"/>
      <c r="BN4" s="70"/>
      <c r="BO4" s="70"/>
      <c r="BP4" s="70"/>
      <c r="BQ4" s="70"/>
      <c r="BR4" s="89"/>
      <c r="BS4" s="92"/>
      <c r="BT4" s="93"/>
      <c r="BU4" s="93"/>
      <c r="BV4" s="93"/>
      <c r="BW4" s="93"/>
      <c r="BX4" s="94"/>
      <c r="BY4" s="82" t="s">
        <v>92</v>
      </c>
      <c r="BZ4" s="91"/>
      <c r="CA4" s="70"/>
      <c r="CB4" s="70"/>
      <c r="CC4" s="70"/>
      <c r="CD4" s="70"/>
      <c r="CE4" s="90"/>
      <c r="CF4" s="91" t="s">
        <v>110</v>
      </c>
      <c r="CG4" s="70"/>
      <c r="CH4" s="70"/>
      <c r="CI4" s="70"/>
      <c r="CJ4" s="70"/>
      <c r="CK4" s="70"/>
      <c r="CL4" s="90"/>
      <c r="CM4" s="89"/>
      <c r="CN4" s="92"/>
      <c r="CO4" s="93"/>
      <c r="CP4" s="93"/>
      <c r="CQ4" s="93"/>
      <c r="CR4" s="93"/>
      <c r="CS4" s="94"/>
      <c r="CT4" s="82" t="s">
        <v>93</v>
      </c>
      <c r="CU4" s="91"/>
      <c r="CV4" s="70"/>
      <c r="CW4" s="70"/>
      <c r="CX4" s="70"/>
      <c r="CY4" s="70"/>
      <c r="CZ4" s="90"/>
      <c r="DA4" s="91" t="s">
        <v>110</v>
      </c>
      <c r="DB4" s="70"/>
      <c r="DC4" s="70"/>
      <c r="DD4" s="70"/>
      <c r="DE4" s="70"/>
      <c r="DF4" s="70"/>
      <c r="DG4" s="90"/>
      <c r="DH4" s="87"/>
      <c r="DI4" s="235"/>
      <c r="DJ4" s="235"/>
      <c r="DK4" s="235"/>
      <c r="DL4" s="235"/>
      <c r="DM4" s="235"/>
    </row>
    <row r="5" spans="1:117" s="80" customFormat="1" ht="22.5" customHeight="1">
      <c r="A5" s="232"/>
      <c r="B5" s="232"/>
      <c r="C5" s="234"/>
      <c r="D5" s="88" t="s">
        <v>97</v>
      </c>
      <c r="E5" s="81" t="s">
        <v>97</v>
      </c>
      <c r="F5" s="81" t="s">
        <v>97</v>
      </c>
      <c r="G5" s="95" t="s">
        <v>98</v>
      </c>
      <c r="H5" s="95" t="s">
        <v>99</v>
      </c>
      <c r="I5" s="95" t="s">
        <v>100</v>
      </c>
      <c r="J5" s="81" t="s">
        <v>97</v>
      </c>
      <c r="K5" s="95" t="s">
        <v>98</v>
      </c>
      <c r="L5" s="95" t="s">
        <v>99</v>
      </c>
      <c r="M5" s="95" t="s">
        <v>100</v>
      </c>
      <c r="N5" s="81" t="s">
        <v>97</v>
      </c>
      <c r="O5" s="95" t="s">
        <v>98</v>
      </c>
      <c r="P5" s="95" t="s">
        <v>99</v>
      </c>
      <c r="Q5" s="95" t="s">
        <v>100</v>
      </c>
      <c r="R5" s="81" t="s">
        <v>97</v>
      </c>
      <c r="S5" s="95" t="s">
        <v>98</v>
      </c>
      <c r="T5" s="95" t="s">
        <v>99</v>
      </c>
      <c r="U5" s="95" t="s">
        <v>100</v>
      </c>
      <c r="V5" s="81" t="s">
        <v>97</v>
      </c>
      <c r="W5" s="95" t="s">
        <v>98</v>
      </c>
      <c r="X5" s="95" t="s">
        <v>99</v>
      </c>
      <c r="Y5" s="95" t="s">
        <v>100</v>
      </c>
      <c r="Z5" s="81" t="s">
        <v>97</v>
      </c>
      <c r="AA5" s="95" t="s">
        <v>98</v>
      </c>
      <c r="AB5" s="95" t="s">
        <v>99</v>
      </c>
      <c r="AC5" s="95" t="s">
        <v>100</v>
      </c>
      <c r="AD5" s="81" t="s">
        <v>97</v>
      </c>
      <c r="AE5" s="81" t="s">
        <v>97</v>
      </c>
      <c r="AF5" s="95" t="s">
        <v>98</v>
      </c>
      <c r="AG5" s="95" t="s">
        <v>99</v>
      </c>
      <c r="AH5" s="95" t="s">
        <v>100</v>
      </c>
      <c r="AI5" s="81" t="s">
        <v>97</v>
      </c>
      <c r="AJ5" s="95" t="s">
        <v>98</v>
      </c>
      <c r="AK5" s="95" t="s">
        <v>99</v>
      </c>
      <c r="AL5" s="95" t="s">
        <v>100</v>
      </c>
      <c r="AM5" s="81" t="s">
        <v>97</v>
      </c>
      <c r="AN5" s="95" t="s">
        <v>98</v>
      </c>
      <c r="AO5" s="95" t="s">
        <v>99</v>
      </c>
      <c r="AP5" s="95" t="s">
        <v>100</v>
      </c>
      <c r="AQ5" s="81" t="s">
        <v>97</v>
      </c>
      <c r="AR5" s="95" t="s">
        <v>98</v>
      </c>
      <c r="AS5" s="95" t="s">
        <v>99</v>
      </c>
      <c r="AT5" s="95" t="s">
        <v>100</v>
      </c>
      <c r="AU5" s="81" t="s">
        <v>97</v>
      </c>
      <c r="AV5" s="95" t="s">
        <v>98</v>
      </c>
      <c r="AW5" s="95" t="s">
        <v>99</v>
      </c>
      <c r="AX5" s="95" t="s">
        <v>100</v>
      </c>
      <c r="AY5" s="81" t="s">
        <v>97</v>
      </c>
      <c r="AZ5" s="95" t="s">
        <v>98</v>
      </c>
      <c r="BA5" s="95" t="s">
        <v>99</v>
      </c>
      <c r="BB5" s="95" t="s">
        <v>100</v>
      </c>
      <c r="BC5" s="88" t="s">
        <v>97</v>
      </c>
      <c r="BD5" s="88" t="s">
        <v>97</v>
      </c>
      <c r="BE5" s="88" t="s">
        <v>111</v>
      </c>
      <c r="BF5" s="88" t="s">
        <v>112</v>
      </c>
      <c r="BG5" s="88" t="s">
        <v>113</v>
      </c>
      <c r="BH5" s="88" t="s">
        <v>114</v>
      </c>
      <c r="BI5" s="88" t="s">
        <v>115</v>
      </c>
      <c r="BJ5" s="88" t="s">
        <v>116</v>
      </c>
      <c r="BK5" s="88" t="s">
        <v>97</v>
      </c>
      <c r="BL5" s="88" t="s">
        <v>111</v>
      </c>
      <c r="BM5" s="88" t="s">
        <v>112</v>
      </c>
      <c r="BN5" s="88" t="s">
        <v>113</v>
      </c>
      <c r="BO5" s="88" t="s">
        <v>114</v>
      </c>
      <c r="BP5" s="88" t="s">
        <v>115</v>
      </c>
      <c r="BQ5" s="89" t="s">
        <v>116</v>
      </c>
      <c r="BR5" s="88" t="s">
        <v>97</v>
      </c>
      <c r="BS5" s="96" t="s">
        <v>111</v>
      </c>
      <c r="BT5" s="96" t="s">
        <v>112</v>
      </c>
      <c r="BU5" s="96" t="s">
        <v>113</v>
      </c>
      <c r="BV5" s="96" t="s">
        <v>114</v>
      </c>
      <c r="BW5" s="96" t="s">
        <v>115</v>
      </c>
      <c r="BX5" s="96" t="s">
        <v>116</v>
      </c>
      <c r="BY5" s="88" t="s">
        <v>97</v>
      </c>
      <c r="BZ5" s="96" t="s">
        <v>111</v>
      </c>
      <c r="CA5" s="88" t="s">
        <v>112</v>
      </c>
      <c r="CB5" s="88" t="s">
        <v>113</v>
      </c>
      <c r="CC5" s="88" t="s">
        <v>114</v>
      </c>
      <c r="CD5" s="88" t="s">
        <v>115</v>
      </c>
      <c r="CE5" s="88" t="s">
        <v>116</v>
      </c>
      <c r="CF5" s="88" t="s">
        <v>97</v>
      </c>
      <c r="CG5" s="88" t="s">
        <v>111</v>
      </c>
      <c r="CH5" s="88" t="s">
        <v>112</v>
      </c>
      <c r="CI5" s="88" t="s">
        <v>113</v>
      </c>
      <c r="CJ5" s="88" t="s">
        <v>114</v>
      </c>
      <c r="CK5" s="88" t="s">
        <v>115</v>
      </c>
      <c r="CL5" s="88" t="s">
        <v>116</v>
      </c>
      <c r="CM5" s="88" t="s">
        <v>97</v>
      </c>
      <c r="CN5" s="96" t="s">
        <v>111</v>
      </c>
      <c r="CO5" s="96" t="s">
        <v>112</v>
      </c>
      <c r="CP5" s="96" t="s">
        <v>113</v>
      </c>
      <c r="CQ5" s="96" t="s">
        <v>114</v>
      </c>
      <c r="CR5" s="96" t="s">
        <v>115</v>
      </c>
      <c r="CS5" s="96" t="s">
        <v>116</v>
      </c>
      <c r="CT5" s="88" t="s">
        <v>97</v>
      </c>
      <c r="CU5" s="96" t="s">
        <v>111</v>
      </c>
      <c r="CV5" s="88" t="s">
        <v>112</v>
      </c>
      <c r="CW5" s="88" t="s">
        <v>113</v>
      </c>
      <c r="CX5" s="88" t="s">
        <v>114</v>
      </c>
      <c r="CY5" s="88" t="s">
        <v>115</v>
      </c>
      <c r="CZ5" s="88" t="s">
        <v>116</v>
      </c>
      <c r="DA5" s="88" t="s">
        <v>97</v>
      </c>
      <c r="DB5" s="88" t="s">
        <v>111</v>
      </c>
      <c r="DC5" s="88" t="s">
        <v>112</v>
      </c>
      <c r="DD5" s="88" t="s">
        <v>113</v>
      </c>
      <c r="DE5" s="88" t="s">
        <v>114</v>
      </c>
      <c r="DF5" s="88" t="s">
        <v>115</v>
      </c>
      <c r="DG5" s="88" t="s">
        <v>116</v>
      </c>
      <c r="DH5" s="87"/>
      <c r="DI5" s="81"/>
      <c r="DJ5" s="81"/>
      <c r="DK5" s="81"/>
      <c r="DL5" s="81"/>
      <c r="DM5" s="81"/>
    </row>
    <row r="6" spans="1:117" s="101" customFormat="1" ht="13.5" customHeight="1">
      <c r="A6" s="232"/>
      <c r="B6" s="232"/>
      <c r="C6" s="234"/>
      <c r="D6" s="97" t="s">
        <v>117</v>
      </c>
      <c r="E6" s="98" t="s">
        <v>117</v>
      </c>
      <c r="F6" s="98" t="s">
        <v>117</v>
      </c>
      <c r="G6" s="99" t="s">
        <v>117</v>
      </c>
      <c r="H6" s="99" t="s">
        <v>117</v>
      </c>
      <c r="I6" s="99" t="s">
        <v>117</v>
      </c>
      <c r="J6" s="98" t="s">
        <v>117</v>
      </c>
      <c r="K6" s="99" t="s">
        <v>117</v>
      </c>
      <c r="L6" s="99" t="s">
        <v>117</v>
      </c>
      <c r="M6" s="99" t="s">
        <v>117</v>
      </c>
      <c r="N6" s="98" t="s">
        <v>117</v>
      </c>
      <c r="O6" s="99" t="s">
        <v>117</v>
      </c>
      <c r="P6" s="99" t="s">
        <v>117</v>
      </c>
      <c r="Q6" s="99" t="s">
        <v>117</v>
      </c>
      <c r="R6" s="98" t="s">
        <v>117</v>
      </c>
      <c r="S6" s="99" t="s">
        <v>117</v>
      </c>
      <c r="T6" s="99" t="s">
        <v>117</v>
      </c>
      <c r="U6" s="99" t="s">
        <v>117</v>
      </c>
      <c r="V6" s="98" t="s">
        <v>117</v>
      </c>
      <c r="W6" s="99" t="s">
        <v>117</v>
      </c>
      <c r="X6" s="99" t="s">
        <v>117</v>
      </c>
      <c r="Y6" s="99" t="s">
        <v>117</v>
      </c>
      <c r="Z6" s="98" t="s">
        <v>117</v>
      </c>
      <c r="AA6" s="99" t="s">
        <v>117</v>
      </c>
      <c r="AB6" s="99" t="s">
        <v>117</v>
      </c>
      <c r="AC6" s="99" t="s">
        <v>117</v>
      </c>
      <c r="AD6" s="98" t="s">
        <v>117</v>
      </c>
      <c r="AE6" s="98" t="s">
        <v>117</v>
      </c>
      <c r="AF6" s="99" t="s">
        <v>117</v>
      </c>
      <c r="AG6" s="99" t="s">
        <v>117</v>
      </c>
      <c r="AH6" s="99" t="s">
        <v>117</v>
      </c>
      <c r="AI6" s="98" t="s">
        <v>117</v>
      </c>
      <c r="AJ6" s="99" t="s">
        <v>117</v>
      </c>
      <c r="AK6" s="99" t="s">
        <v>117</v>
      </c>
      <c r="AL6" s="99" t="s">
        <v>117</v>
      </c>
      <c r="AM6" s="98" t="s">
        <v>117</v>
      </c>
      <c r="AN6" s="99" t="s">
        <v>117</v>
      </c>
      <c r="AO6" s="99" t="s">
        <v>117</v>
      </c>
      <c r="AP6" s="99" t="s">
        <v>117</v>
      </c>
      <c r="AQ6" s="98" t="s">
        <v>117</v>
      </c>
      <c r="AR6" s="99" t="s">
        <v>117</v>
      </c>
      <c r="AS6" s="99" t="s">
        <v>117</v>
      </c>
      <c r="AT6" s="99" t="s">
        <v>117</v>
      </c>
      <c r="AU6" s="98" t="s">
        <v>117</v>
      </c>
      <c r="AV6" s="99" t="s">
        <v>117</v>
      </c>
      <c r="AW6" s="99" t="s">
        <v>117</v>
      </c>
      <c r="AX6" s="99" t="s">
        <v>117</v>
      </c>
      <c r="AY6" s="98" t="s">
        <v>117</v>
      </c>
      <c r="AZ6" s="99" t="s">
        <v>117</v>
      </c>
      <c r="BA6" s="99" t="s">
        <v>117</v>
      </c>
      <c r="BB6" s="99" t="s">
        <v>117</v>
      </c>
      <c r="BC6" s="97" t="s">
        <v>117</v>
      </c>
      <c r="BD6" s="97" t="s">
        <v>117</v>
      </c>
      <c r="BE6" s="97" t="s">
        <v>117</v>
      </c>
      <c r="BF6" s="97" t="s">
        <v>117</v>
      </c>
      <c r="BG6" s="97" t="s">
        <v>117</v>
      </c>
      <c r="BH6" s="97" t="s">
        <v>117</v>
      </c>
      <c r="BI6" s="97" t="s">
        <v>117</v>
      </c>
      <c r="BJ6" s="97" t="s">
        <v>117</v>
      </c>
      <c r="BK6" s="97" t="s">
        <v>117</v>
      </c>
      <c r="BL6" s="97" t="s">
        <v>117</v>
      </c>
      <c r="BM6" s="97" t="s">
        <v>117</v>
      </c>
      <c r="BN6" s="97" t="s">
        <v>117</v>
      </c>
      <c r="BO6" s="97" t="s">
        <v>117</v>
      </c>
      <c r="BP6" s="97" t="s">
        <v>117</v>
      </c>
      <c r="BQ6" s="100" t="s">
        <v>117</v>
      </c>
      <c r="BR6" s="97" t="s">
        <v>117</v>
      </c>
      <c r="BS6" s="97" t="s">
        <v>117</v>
      </c>
      <c r="BT6" s="97" t="s">
        <v>117</v>
      </c>
      <c r="BU6" s="97" t="s">
        <v>117</v>
      </c>
      <c r="BV6" s="97" t="s">
        <v>117</v>
      </c>
      <c r="BW6" s="97" t="s">
        <v>117</v>
      </c>
      <c r="BX6" s="97" t="s">
        <v>117</v>
      </c>
      <c r="BY6" s="97" t="s">
        <v>117</v>
      </c>
      <c r="BZ6" s="98" t="s">
        <v>117</v>
      </c>
      <c r="CA6" s="98" t="s">
        <v>117</v>
      </c>
      <c r="CB6" s="98" t="s">
        <v>117</v>
      </c>
      <c r="CC6" s="98" t="s">
        <v>117</v>
      </c>
      <c r="CD6" s="98" t="s">
        <v>117</v>
      </c>
      <c r="CE6" s="98" t="s">
        <v>117</v>
      </c>
      <c r="CF6" s="97" t="s">
        <v>117</v>
      </c>
      <c r="CG6" s="97" t="s">
        <v>117</v>
      </c>
      <c r="CH6" s="97" t="s">
        <v>117</v>
      </c>
      <c r="CI6" s="97" t="s">
        <v>117</v>
      </c>
      <c r="CJ6" s="97" t="s">
        <v>117</v>
      </c>
      <c r="CK6" s="97" t="s">
        <v>117</v>
      </c>
      <c r="CL6" s="97" t="s">
        <v>117</v>
      </c>
      <c r="CM6" s="97" t="s">
        <v>117</v>
      </c>
      <c r="CN6" s="97" t="s">
        <v>117</v>
      </c>
      <c r="CO6" s="97" t="s">
        <v>117</v>
      </c>
      <c r="CP6" s="97" t="s">
        <v>117</v>
      </c>
      <c r="CQ6" s="97" t="s">
        <v>117</v>
      </c>
      <c r="CR6" s="97" t="s">
        <v>117</v>
      </c>
      <c r="CS6" s="97" t="s">
        <v>117</v>
      </c>
      <c r="CT6" s="97" t="s">
        <v>117</v>
      </c>
      <c r="CU6" s="98" t="s">
        <v>117</v>
      </c>
      <c r="CV6" s="98" t="s">
        <v>117</v>
      </c>
      <c r="CW6" s="98" t="s">
        <v>117</v>
      </c>
      <c r="CX6" s="98" t="s">
        <v>117</v>
      </c>
      <c r="CY6" s="98" t="s">
        <v>117</v>
      </c>
      <c r="CZ6" s="98" t="s">
        <v>117</v>
      </c>
      <c r="DA6" s="97" t="s">
        <v>117</v>
      </c>
      <c r="DB6" s="97" t="s">
        <v>117</v>
      </c>
      <c r="DC6" s="97" t="s">
        <v>117</v>
      </c>
      <c r="DD6" s="97" t="s">
        <v>117</v>
      </c>
      <c r="DE6" s="97" t="s">
        <v>117</v>
      </c>
      <c r="DF6" s="97" t="s">
        <v>117</v>
      </c>
      <c r="DG6" s="97" t="s">
        <v>117</v>
      </c>
      <c r="DH6" s="97" t="s">
        <v>117</v>
      </c>
      <c r="DI6" s="98" t="s">
        <v>81</v>
      </c>
      <c r="DJ6" s="97" t="s">
        <v>117</v>
      </c>
      <c r="DK6" s="97" t="s">
        <v>117</v>
      </c>
      <c r="DL6" s="97" t="s">
        <v>117</v>
      </c>
      <c r="DM6" s="97" t="s">
        <v>117</v>
      </c>
    </row>
    <row r="7" spans="1:117">
      <c r="A7" s="102" t="s">
        <v>129</v>
      </c>
      <c r="B7" s="103" t="s">
        <v>130</v>
      </c>
      <c r="C7" s="102" t="s">
        <v>131</v>
      </c>
      <c r="D7" s="104">
        <f t="shared" ref="D7:D9" si="0">SUM(E7,AD7,BC7)</f>
        <v>563828</v>
      </c>
      <c r="E7" s="104">
        <f t="shared" ref="E7:E9" si="1">SUM(F7,J7,N7,R7,V7,Z7)</f>
        <v>397385</v>
      </c>
      <c r="F7" s="104">
        <f t="shared" ref="F7:F9" si="2">SUM(G7:I7)</f>
        <v>0</v>
      </c>
      <c r="G7" s="104">
        <v>0</v>
      </c>
      <c r="H7" s="104">
        <v>0</v>
      </c>
      <c r="I7" s="104">
        <v>0</v>
      </c>
      <c r="J7" s="160">
        <f t="shared" ref="J7:J9" si="3">SUM(K7:M7)</f>
        <v>257899</v>
      </c>
      <c r="K7" s="104">
        <v>102483</v>
      </c>
      <c r="L7" s="104">
        <v>155416</v>
      </c>
      <c r="M7" s="104">
        <v>0</v>
      </c>
      <c r="N7" s="160">
        <f t="shared" ref="N7:N9" si="4">SUM(O7:Q7)</f>
        <v>15423</v>
      </c>
      <c r="O7" s="104">
        <v>0</v>
      </c>
      <c r="P7" s="104">
        <v>15423</v>
      </c>
      <c r="Q7" s="104">
        <v>0</v>
      </c>
      <c r="R7" s="160">
        <f t="shared" ref="R7:R9" si="5">SUM(S7:U7)</f>
        <v>109622</v>
      </c>
      <c r="S7" s="104">
        <v>7798</v>
      </c>
      <c r="T7" s="104">
        <v>101824</v>
      </c>
      <c r="U7" s="104">
        <v>0</v>
      </c>
      <c r="V7" s="160">
        <f t="shared" ref="V7:V9" si="6">SUM(W7:Y7)</f>
        <v>1678</v>
      </c>
      <c r="W7" s="104">
        <v>1454</v>
      </c>
      <c r="X7" s="104">
        <v>224</v>
      </c>
      <c r="Y7" s="104">
        <v>0</v>
      </c>
      <c r="Z7" s="160">
        <f t="shared" ref="Z7:Z9" si="7">SUM(AA7:AC7)</f>
        <v>12763</v>
      </c>
      <c r="AA7" s="104">
        <v>0</v>
      </c>
      <c r="AB7" s="104">
        <v>12763</v>
      </c>
      <c r="AC7" s="104">
        <v>0</v>
      </c>
      <c r="AD7" s="104">
        <f t="shared" ref="AD7:AD9" si="8">SUM(AE7,AI7,AM7,AQ7,AU7,AY7)</f>
        <v>123004</v>
      </c>
      <c r="AE7" s="104">
        <f t="shared" ref="AE7:AE9" si="9">SUM(AF7:AH7)</f>
        <v>0</v>
      </c>
      <c r="AF7" s="104">
        <v>0</v>
      </c>
      <c r="AG7" s="104">
        <v>0</v>
      </c>
      <c r="AH7" s="104">
        <v>0</v>
      </c>
      <c r="AI7" s="104">
        <f t="shared" ref="AI7:AI9" si="10">SUM(AJ7:AL7)</f>
        <v>112136</v>
      </c>
      <c r="AJ7" s="104">
        <v>0</v>
      </c>
      <c r="AK7" s="104">
        <v>0</v>
      </c>
      <c r="AL7" s="104">
        <v>112136</v>
      </c>
      <c r="AM7" s="104">
        <f t="shared" ref="AM7:AM9" si="11">SUM(AN7:AP7)</f>
        <v>558</v>
      </c>
      <c r="AN7" s="104">
        <v>0</v>
      </c>
      <c r="AO7" s="104">
        <v>0</v>
      </c>
      <c r="AP7" s="104">
        <v>558</v>
      </c>
      <c r="AQ7" s="104">
        <f t="shared" ref="AQ7:AQ9" si="12">SUM(AR7:AT7)</f>
        <v>6789</v>
      </c>
      <c r="AR7" s="104">
        <v>0</v>
      </c>
      <c r="AS7" s="104">
        <v>0</v>
      </c>
      <c r="AT7" s="104">
        <v>6789</v>
      </c>
      <c r="AU7" s="104">
        <f t="shared" ref="AU7:AU9" si="13">SUM(AV7:AX7)</f>
        <v>0</v>
      </c>
      <c r="AV7" s="104">
        <v>0</v>
      </c>
      <c r="AW7" s="104">
        <v>0</v>
      </c>
      <c r="AX7" s="104">
        <v>0</v>
      </c>
      <c r="AY7" s="104">
        <f t="shared" ref="AY7:AY9" si="14">SUM(AZ7:BB7)</f>
        <v>3521</v>
      </c>
      <c r="AZ7" s="104">
        <v>0</v>
      </c>
      <c r="BA7" s="104">
        <v>0</v>
      </c>
      <c r="BB7" s="104">
        <v>3521</v>
      </c>
      <c r="BC7" s="104">
        <f t="shared" ref="BC7:BC9" si="15">SUM(BD7,BK7)</f>
        <v>43439</v>
      </c>
      <c r="BD7" s="104">
        <f t="shared" ref="BD7:BD9" si="16">SUM(BE7:BJ7)</f>
        <v>0</v>
      </c>
      <c r="BE7" s="104">
        <v>0</v>
      </c>
      <c r="BF7" s="104">
        <v>0</v>
      </c>
      <c r="BG7" s="104">
        <v>0</v>
      </c>
      <c r="BH7" s="104">
        <v>0</v>
      </c>
      <c r="BI7" s="104">
        <v>0</v>
      </c>
      <c r="BJ7" s="104">
        <v>0</v>
      </c>
      <c r="BK7" s="104">
        <f t="shared" ref="BK7:BK9" si="17">SUM(BL7:BQ7)</f>
        <v>43439</v>
      </c>
      <c r="BL7" s="104">
        <v>0</v>
      </c>
      <c r="BM7" s="104">
        <v>15183</v>
      </c>
      <c r="BN7" s="104">
        <v>6675</v>
      </c>
      <c r="BO7" s="104">
        <v>1442</v>
      </c>
      <c r="BP7" s="104">
        <v>0</v>
      </c>
      <c r="BQ7" s="104">
        <v>20139</v>
      </c>
      <c r="BR7" s="104">
        <f t="shared" ref="BR7:BX9" si="18">SUM(BY7,CF7)</f>
        <v>397385</v>
      </c>
      <c r="BS7" s="104">
        <f t="shared" si="18"/>
        <v>0</v>
      </c>
      <c r="BT7" s="104">
        <f t="shared" si="18"/>
        <v>257899</v>
      </c>
      <c r="BU7" s="104">
        <f t="shared" si="18"/>
        <v>15423</v>
      </c>
      <c r="BV7" s="104">
        <f t="shared" si="18"/>
        <v>109622</v>
      </c>
      <c r="BW7" s="104">
        <f t="shared" si="18"/>
        <v>1678</v>
      </c>
      <c r="BX7" s="104">
        <f t="shared" si="18"/>
        <v>12763</v>
      </c>
      <c r="BY7" s="104">
        <f t="shared" ref="BY7" si="19">SUM(BZ7:CE7)</f>
        <v>397385</v>
      </c>
      <c r="BZ7" s="104">
        <f t="shared" ref="BZ7:BZ9" si="20">F7</f>
        <v>0</v>
      </c>
      <c r="CA7" s="104">
        <f t="shared" ref="CA7:CA9" si="21">J7</f>
        <v>257899</v>
      </c>
      <c r="CB7" s="104">
        <f t="shared" ref="CB7:CB9" si="22">N7</f>
        <v>15423</v>
      </c>
      <c r="CC7" s="104">
        <f t="shared" ref="CC7:CC9" si="23">R7</f>
        <v>109622</v>
      </c>
      <c r="CD7" s="104">
        <f t="shared" ref="CD7:CD9" si="24">V7</f>
        <v>1678</v>
      </c>
      <c r="CE7" s="104">
        <f t="shared" ref="CE7:CE9" si="25">Z7</f>
        <v>12763</v>
      </c>
      <c r="CF7" s="104">
        <f t="shared" ref="CF7:CF9" si="26">SUM(CG7:CL7)</f>
        <v>0</v>
      </c>
      <c r="CG7" s="104">
        <f t="shared" ref="CG7:CL9" si="27">BE7</f>
        <v>0</v>
      </c>
      <c r="CH7" s="104">
        <f t="shared" si="27"/>
        <v>0</v>
      </c>
      <c r="CI7" s="104">
        <f t="shared" si="27"/>
        <v>0</v>
      </c>
      <c r="CJ7" s="104">
        <f t="shared" si="27"/>
        <v>0</v>
      </c>
      <c r="CK7" s="104">
        <f t="shared" si="27"/>
        <v>0</v>
      </c>
      <c r="CL7" s="104">
        <f t="shared" si="27"/>
        <v>0</v>
      </c>
      <c r="CM7" s="104">
        <f t="shared" ref="CM7:CS9" si="28">SUM(CT7,DA7)</f>
        <v>166443</v>
      </c>
      <c r="CN7" s="104">
        <f t="shared" si="28"/>
        <v>0</v>
      </c>
      <c r="CO7" s="104">
        <f t="shared" si="28"/>
        <v>127319</v>
      </c>
      <c r="CP7" s="104">
        <f t="shared" si="28"/>
        <v>7233</v>
      </c>
      <c r="CQ7" s="104">
        <f t="shared" si="28"/>
        <v>8231</v>
      </c>
      <c r="CR7" s="104">
        <f t="shared" si="28"/>
        <v>0</v>
      </c>
      <c r="CS7" s="104">
        <f t="shared" si="28"/>
        <v>23660</v>
      </c>
      <c r="CT7" s="104">
        <f t="shared" ref="CT7" si="29">SUM(CU7:CZ7)</f>
        <v>123004</v>
      </c>
      <c r="CU7" s="104">
        <f t="shared" ref="CU7:CU9" si="30">AE7</f>
        <v>0</v>
      </c>
      <c r="CV7" s="104">
        <f t="shared" ref="CV7:CV9" si="31">AI7</f>
        <v>112136</v>
      </c>
      <c r="CW7" s="104">
        <f t="shared" ref="CW7:CW9" si="32">AM7</f>
        <v>558</v>
      </c>
      <c r="CX7" s="104">
        <f t="shared" ref="CX7:CX9" si="33">AQ7</f>
        <v>6789</v>
      </c>
      <c r="CY7" s="104">
        <f t="shared" ref="CY7:CY9" si="34">AU7</f>
        <v>0</v>
      </c>
      <c r="CZ7" s="104">
        <f t="shared" ref="CZ7:CZ9" si="35">AY7</f>
        <v>3521</v>
      </c>
      <c r="DA7" s="104">
        <f t="shared" ref="DA7:DA9" si="36">SUM(DB7:DG7)</f>
        <v>43439</v>
      </c>
      <c r="DB7" s="104">
        <f t="shared" ref="DB7:DG9" si="37">BL7</f>
        <v>0</v>
      </c>
      <c r="DC7" s="104">
        <f t="shared" si="37"/>
        <v>15183</v>
      </c>
      <c r="DD7" s="104">
        <f t="shared" si="37"/>
        <v>6675</v>
      </c>
      <c r="DE7" s="104">
        <f t="shared" si="37"/>
        <v>1442</v>
      </c>
      <c r="DF7" s="104">
        <f t="shared" si="37"/>
        <v>0</v>
      </c>
      <c r="DG7" s="104">
        <f t="shared" si="37"/>
        <v>20139</v>
      </c>
      <c r="DH7" s="104">
        <v>0</v>
      </c>
      <c r="DI7" s="104">
        <f t="shared" ref="DI7:DI9" si="38">SUM(DJ7:DM7)</f>
        <v>0</v>
      </c>
      <c r="DJ7" s="104">
        <v>0</v>
      </c>
      <c r="DK7" s="104">
        <v>0</v>
      </c>
      <c r="DL7" s="104">
        <v>0</v>
      </c>
      <c r="DM7" s="104">
        <v>0</v>
      </c>
    </row>
    <row r="8" spans="1:117">
      <c r="A8" s="102" t="s">
        <v>129</v>
      </c>
      <c r="B8" s="103" t="s">
        <v>132</v>
      </c>
      <c r="C8" s="102" t="s">
        <v>133</v>
      </c>
      <c r="D8" s="104">
        <f t="shared" si="0"/>
        <v>17353</v>
      </c>
      <c r="E8" s="104">
        <f t="shared" si="1"/>
        <v>11949</v>
      </c>
      <c r="F8" s="104">
        <f t="shared" si="2"/>
        <v>0</v>
      </c>
      <c r="G8" s="104">
        <v>0</v>
      </c>
      <c r="H8" s="104">
        <v>0</v>
      </c>
      <c r="I8" s="104">
        <v>0</v>
      </c>
      <c r="J8" s="160">
        <f t="shared" si="3"/>
        <v>8116</v>
      </c>
      <c r="K8" s="104">
        <v>0</v>
      </c>
      <c r="L8" s="104">
        <v>8116</v>
      </c>
      <c r="M8" s="104">
        <v>0</v>
      </c>
      <c r="N8" s="160">
        <f t="shared" si="4"/>
        <v>354</v>
      </c>
      <c r="O8" s="104">
        <v>0</v>
      </c>
      <c r="P8" s="104">
        <v>354</v>
      </c>
      <c r="Q8" s="104">
        <v>0</v>
      </c>
      <c r="R8" s="160">
        <f t="shared" si="5"/>
        <v>2233</v>
      </c>
      <c r="S8" s="104">
        <v>274</v>
      </c>
      <c r="T8" s="104">
        <v>1959</v>
      </c>
      <c r="U8" s="104">
        <v>0</v>
      </c>
      <c r="V8" s="160">
        <f t="shared" si="6"/>
        <v>1098</v>
      </c>
      <c r="W8" s="104">
        <v>0</v>
      </c>
      <c r="X8" s="104">
        <v>1098</v>
      </c>
      <c r="Y8" s="104">
        <v>0</v>
      </c>
      <c r="Z8" s="160">
        <f t="shared" si="7"/>
        <v>148</v>
      </c>
      <c r="AA8" s="104">
        <v>0</v>
      </c>
      <c r="AB8" s="104">
        <v>148</v>
      </c>
      <c r="AC8" s="104">
        <v>0</v>
      </c>
      <c r="AD8" s="104">
        <f t="shared" si="8"/>
        <v>4081</v>
      </c>
      <c r="AE8" s="104">
        <f t="shared" si="9"/>
        <v>0</v>
      </c>
      <c r="AF8" s="104">
        <v>0</v>
      </c>
      <c r="AG8" s="104">
        <v>0</v>
      </c>
      <c r="AH8" s="104">
        <v>0</v>
      </c>
      <c r="AI8" s="104">
        <f t="shared" si="10"/>
        <v>3914</v>
      </c>
      <c r="AJ8" s="104">
        <v>0</v>
      </c>
      <c r="AK8" s="104">
        <v>0</v>
      </c>
      <c r="AL8" s="104">
        <v>3914</v>
      </c>
      <c r="AM8" s="104">
        <f t="shared" si="11"/>
        <v>14</v>
      </c>
      <c r="AN8" s="104">
        <v>0</v>
      </c>
      <c r="AO8" s="104">
        <v>0</v>
      </c>
      <c r="AP8" s="104">
        <v>14</v>
      </c>
      <c r="AQ8" s="104">
        <f t="shared" si="12"/>
        <v>4</v>
      </c>
      <c r="AR8" s="104">
        <v>0</v>
      </c>
      <c r="AS8" s="104">
        <v>0</v>
      </c>
      <c r="AT8" s="104">
        <v>4</v>
      </c>
      <c r="AU8" s="104">
        <f t="shared" si="13"/>
        <v>23</v>
      </c>
      <c r="AV8" s="104">
        <v>0</v>
      </c>
      <c r="AW8" s="104">
        <v>0</v>
      </c>
      <c r="AX8" s="104">
        <v>23</v>
      </c>
      <c r="AY8" s="104">
        <f t="shared" si="14"/>
        <v>126</v>
      </c>
      <c r="AZ8" s="104">
        <v>0</v>
      </c>
      <c r="BA8" s="104">
        <v>0</v>
      </c>
      <c r="BB8" s="104">
        <v>126</v>
      </c>
      <c r="BC8" s="104">
        <f t="shared" si="15"/>
        <v>1323</v>
      </c>
      <c r="BD8" s="104">
        <f t="shared" si="16"/>
        <v>686</v>
      </c>
      <c r="BE8" s="104">
        <v>0</v>
      </c>
      <c r="BF8" s="104">
        <v>144</v>
      </c>
      <c r="BG8" s="104">
        <v>20</v>
      </c>
      <c r="BH8" s="104">
        <v>0</v>
      </c>
      <c r="BI8" s="104">
        <v>73</v>
      </c>
      <c r="BJ8" s="104">
        <v>449</v>
      </c>
      <c r="BK8" s="104">
        <f t="shared" si="17"/>
        <v>637</v>
      </c>
      <c r="BL8" s="104">
        <v>0</v>
      </c>
      <c r="BM8" s="104">
        <v>433</v>
      </c>
      <c r="BN8" s="104">
        <v>98</v>
      </c>
      <c r="BO8" s="104">
        <v>2</v>
      </c>
      <c r="BP8" s="104">
        <v>78</v>
      </c>
      <c r="BQ8" s="104">
        <v>26</v>
      </c>
      <c r="BR8" s="104">
        <f t="shared" si="18"/>
        <v>12635</v>
      </c>
      <c r="BS8" s="104">
        <f t="shared" si="18"/>
        <v>0</v>
      </c>
      <c r="BT8" s="104">
        <f t="shared" si="18"/>
        <v>8260</v>
      </c>
      <c r="BU8" s="104">
        <f t="shared" si="18"/>
        <v>374</v>
      </c>
      <c r="BV8" s="104">
        <f t="shared" si="18"/>
        <v>2233</v>
      </c>
      <c r="BW8" s="104">
        <f t="shared" si="18"/>
        <v>1171</v>
      </c>
      <c r="BX8" s="104">
        <f t="shared" si="18"/>
        <v>597</v>
      </c>
      <c r="BY8" s="104">
        <f t="shared" ref="BY8:BY9" si="39">SUM(BZ8:CE8)</f>
        <v>11949</v>
      </c>
      <c r="BZ8" s="104">
        <f t="shared" si="20"/>
        <v>0</v>
      </c>
      <c r="CA8" s="104">
        <f t="shared" si="21"/>
        <v>8116</v>
      </c>
      <c r="CB8" s="104">
        <f t="shared" si="22"/>
        <v>354</v>
      </c>
      <c r="CC8" s="104">
        <f t="shared" si="23"/>
        <v>2233</v>
      </c>
      <c r="CD8" s="104">
        <f t="shared" si="24"/>
        <v>1098</v>
      </c>
      <c r="CE8" s="104">
        <f t="shared" si="25"/>
        <v>148</v>
      </c>
      <c r="CF8" s="104">
        <f t="shared" si="26"/>
        <v>686</v>
      </c>
      <c r="CG8" s="104">
        <f t="shared" si="27"/>
        <v>0</v>
      </c>
      <c r="CH8" s="104">
        <f t="shared" si="27"/>
        <v>144</v>
      </c>
      <c r="CI8" s="104">
        <f t="shared" si="27"/>
        <v>20</v>
      </c>
      <c r="CJ8" s="104">
        <f t="shared" si="27"/>
        <v>0</v>
      </c>
      <c r="CK8" s="104">
        <f t="shared" si="27"/>
        <v>73</v>
      </c>
      <c r="CL8" s="104">
        <f t="shared" si="27"/>
        <v>449</v>
      </c>
      <c r="CM8" s="104">
        <f t="shared" si="28"/>
        <v>4718</v>
      </c>
      <c r="CN8" s="104">
        <f t="shared" si="28"/>
        <v>0</v>
      </c>
      <c r="CO8" s="104">
        <f t="shared" si="28"/>
        <v>4347</v>
      </c>
      <c r="CP8" s="104">
        <f t="shared" si="28"/>
        <v>112</v>
      </c>
      <c r="CQ8" s="104">
        <f t="shared" si="28"/>
        <v>6</v>
      </c>
      <c r="CR8" s="104">
        <f t="shared" si="28"/>
        <v>101</v>
      </c>
      <c r="CS8" s="104">
        <f t="shared" si="28"/>
        <v>152</v>
      </c>
      <c r="CT8" s="104">
        <f t="shared" ref="CT8:CT9" si="40">SUM(CU8:CZ8)</f>
        <v>4081</v>
      </c>
      <c r="CU8" s="104">
        <f t="shared" si="30"/>
        <v>0</v>
      </c>
      <c r="CV8" s="104">
        <f t="shared" si="31"/>
        <v>3914</v>
      </c>
      <c r="CW8" s="104">
        <f t="shared" si="32"/>
        <v>14</v>
      </c>
      <c r="CX8" s="104">
        <f t="shared" si="33"/>
        <v>4</v>
      </c>
      <c r="CY8" s="104">
        <f t="shared" si="34"/>
        <v>23</v>
      </c>
      <c r="CZ8" s="104">
        <f t="shared" si="35"/>
        <v>126</v>
      </c>
      <c r="DA8" s="104">
        <f t="shared" si="36"/>
        <v>637</v>
      </c>
      <c r="DB8" s="104">
        <f t="shared" si="37"/>
        <v>0</v>
      </c>
      <c r="DC8" s="104">
        <f t="shared" si="37"/>
        <v>433</v>
      </c>
      <c r="DD8" s="104">
        <f t="shared" si="37"/>
        <v>98</v>
      </c>
      <c r="DE8" s="104">
        <f t="shared" si="37"/>
        <v>2</v>
      </c>
      <c r="DF8" s="104">
        <f t="shared" si="37"/>
        <v>78</v>
      </c>
      <c r="DG8" s="104">
        <f t="shared" si="37"/>
        <v>26</v>
      </c>
      <c r="DH8" s="104">
        <v>0</v>
      </c>
      <c r="DI8" s="104">
        <f t="shared" si="38"/>
        <v>0</v>
      </c>
      <c r="DJ8" s="104">
        <v>0</v>
      </c>
      <c r="DK8" s="104">
        <v>0</v>
      </c>
      <c r="DL8" s="104">
        <v>0</v>
      </c>
      <c r="DM8" s="104">
        <v>0</v>
      </c>
    </row>
    <row r="9" spans="1:117">
      <c r="A9" s="102" t="s">
        <v>129</v>
      </c>
      <c r="B9" s="103" t="s">
        <v>134</v>
      </c>
      <c r="C9" s="102" t="s">
        <v>135</v>
      </c>
      <c r="D9" s="104">
        <f t="shared" si="0"/>
        <v>4146</v>
      </c>
      <c r="E9" s="104">
        <f t="shared" si="1"/>
        <v>3128</v>
      </c>
      <c r="F9" s="104">
        <f t="shared" si="2"/>
        <v>0</v>
      </c>
      <c r="G9" s="104">
        <v>0</v>
      </c>
      <c r="H9" s="104">
        <v>0</v>
      </c>
      <c r="I9" s="104">
        <v>0</v>
      </c>
      <c r="J9" s="160">
        <f t="shared" si="3"/>
        <v>2206</v>
      </c>
      <c r="K9" s="104">
        <v>0</v>
      </c>
      <c r="L9" s="104">
        <v>2206</v>
      </c>
      <c r="M9" s="104">
        <v>0</v>
      </c>
      <c r="N9" s="160">
        <f t="shared" si="4"/>
        <v>134</v>
      </c>
      <c r="O9" s="104">
        <v>0</v>
      </c>
      <c r="P9" s="104">
        <v>134</v>
      </c>
      <c r="Q9" s="104">
        <v>0</v>
      </c>
      <c r="R9" s="160">
        <f t="shared" si="5"/>
        <v>358</v>
      </c>
      <c r="S9" s="104">
        <v>0</v>
      </c>
      <c r="T9" s="104">
        <v>358</v>
      </c>
      <c r="U9" s="104">
        <v>0</v>
      </c>
      <c r="V9" s="160">
        <f t="shared" si="6"/>
        <v>349</v>
      </c>
      <c r="W9" s="104">
        <v>0</v>
      </c>
      <c r="X9" s="104">
        <v>349</v>
      </c>
      <c r="Y9" s="104">
        <v>0</v>
      </c>
      <c r="Z9" s="160">
        <f t="shared" si="7"/>
        <v>81</v>
      </c>
      <c r="AA9" s="104">
        <v>0</v>
      </c>
      <c r="AB9" s="104">
        <v>81</v>
      </c>
      <c r="AC9" s="104">
        <v>0</v>
      </c>
      <c r="AD9" s="104">
        <f t="shared" si="8"/>
        <v>628</v>
      </c>
      <c r="AE9" s="104">
        <f t="shared" si="9"/>
        <v>0</v>
      </c>
      <c r="AF9" s="104">
        <v>0</v>
      </c>
      <c r="AG9" s="104">
        <v>0</v>
      </c>
      <c r="AH9" s="104">
        <v>0</v>
      </c>
      <c r="AI9" s="104">
        <f t="shared" si="10"/>
        <v>580</v>
      </c>
      <c r="AJ9" s="104">
        <v>0</v>
      </c>
      <c r="AK9" s="104">
        <v>0</v>
      </c>
      <c r="AL9" s="104">
        <v>580</v>
      </c>
      <c r="AM9" s="104">
        <f t="shared" si="11"/>
        <v>23</v>
      </c>
      <c r="AN9" s="104">
        <v>0</v>
      </c>
      <c r="AO9" s="104">
        <v>0</v>
      </c>
      <c r="AP9" s="104">
        <v>23</v>
      </c>
      <c r="AQ9" s="104">
        <f t="shared" si="12"/>
        <v>0</v>
      </c>
      <c r="AR9" s="104">
        <v>0</v>
      </c>
      <c r="AS9" s="104">
        <v>0</v>
      </c>
      <c r="AT9" s="104">
        <v>0</v>
      </c>
      <c r="AU9" s="104">
        <f t="shared" si="13"/>
        <v>24</v>
      </c>
      <c r="AV9" s="104">
        <v>0</v>
      </c>
      <c r="AW9" s="104">
        <v>0</v>
      </c>
      <c r="AX9" s="104">
        <v>24</v>
      </c>
      <c r="AY9" s="104">
        <f t="shared" si="14"/>
        <v>1</v>
      </c>
      <c r="AZ9" s="104">
        <v>0</v>
      </c>
      <c r="BA9" s="104">
        <v>0</v>
      </c>
      <c r="BB9" s="104">
        <v>1</v>
      </c>
      <c r="BC9" s="104">
        <f t="shared" si="15"/>
        <v>390</v>
      </c>
      <c r="BD9" s="104">
        <f t="shared" si="16"/>
        <v>201</v>
      </c>
      <c r="BE9" s="104">
        <v>0</v>
      </c>
      <c r="BF9" s="104">
        <v>47</v>
      </c>
      <c r="BG9" s="104">
        <v>6</v>
      </c>
      <c r="BH9" s="104">
        <v>0</v>
      </c>
      <c r="BI9" s="104">
        <v>18</v>
      </c>
      <c r="BJ9" s="104">
        <v>130</v>
      </c>
      <c r="BK9" s="104">
        <f t="shared" si="17"/>
        <v>189</v>
      </c>
      <c r="BL9" s="104">
        <v>0</v>
      </c>
      <c r="BM9" s="104">
        <v>173</v>
      </c>
      <c r="BN9" s="104">
        <v>4</v>
      </c>
      <c r="BO9" s="104">
        <v>0</v>
      </c>
      <c r="BP9" s="104">
        <v>11</v>
      </c>
      <c r="BQ9" s="104">
        <v>1</v>
      </c>
      <c r="BR9" s="104">
        <f t="shared" si="18"/>
        <v>3329</v>
      </c>
      <c r="BS9" s="104">
        <f t="shared" si="18"/>
        <v>0</v>
      </c>
      <c r="BT9" s="104">
        <f t="shared" si="18"/>
        <v>2253</v>
      </c>
      <c r="BU9" s="104">
        <f t="shared" si="18"/>
        <v>140</v>
      </c>
      <c r="BV9" s="104">
        <f t="shared" si="18"/>
        <v>358</v>
      </c>
      <c r="BW9" s="104">
        <f t="shared" si="18"/>
        <v>367</v>
      </c>
      <c r="BX9" s="104">
        <f t="shared" si="18"/>
        <v>211</v>
      </c>
      <c r="BY9" s="104">
        <f t="shared" si="39"/>
        <v>3128</v>
      </c>
      <c r="BZ9" s="104">
        <f t="shared" si="20"/>
        <v>0</v>
      </c>
      <c r="CA9" s="104">
        <f t="shared" si="21"/>
        <v>2206</v>
      </c>
      <c r="CB9" s="104">
        <f t="shared" si="22"/>
        <v>134</v>
      </c>
      <c r="CC9" s="104">
        <f t="shared" si="23"/>
        <v>358</v>
      </c>
      <c r="CD9" s="104">
        <f t="shared" si="24"/>
        <v>349</v>
      </c>
      <c r="CE9" s="104">
        <f t="shared" si="25"/>
        <v>81</v>
      </c>
      <c r="CF9" s="104">
        <f t="shared" si="26"/>
        <v>201</v>
      </c>
      <c r="CG9" s="104">
        <f t="shared" si="27"/>
        <v>0</v>
      </c>
      <c r="CH9" s="104">
        <f t="shared" si="27"/>
        <v>47</v>
      </c>
      <c r="CI9" s="104">
        <f t="shared" si="27"/>
        <v>6</v>
      </c>
      <c r="CJ9" s="104">
        <f t="shared" si="27"/>
        <v>0</v>
      </c>
      <c r="CK9" s="104">
        <f t="shared" si="27"/>
        <v>18</v>
      </c>
      <c r="CL9" s="104">
        <f t="shared" si="27"/>
        <v>130</v>
      </c>
      <c r="CM9" s="104">
        <f t="shared" si="28"/>
        <v>817</v>
      </c>
      <c r="CN9" s="104">
        <f t="shared" si="28"/>
        <v>0</v>
      </c>
      <c r="CO9" s="104">
        <f t="shared" si="28"/>
        <v>753</v>
      </c>
      <c r="CP9" s="104">
        <f t="shared" si="28"/>
        <v>27</v>
      </c>
      <c r="CQ9" s="104">
        <f t="shared" si="28"/>
        <v>0</v>
      </c>
      <c r="CR9" s="104">
        <f t="shared" si="28"/>
        <v>35</v>
      </c>
      <c r="CS9" s="104">
        <f t="shared" si="28"/>
        <v>2</v>
      </c>
      <c r="CT9" s="104">
        <f t="shared" si="40"/>
        <v>628</v>
      </c>
      <c r="CU9" s="104">
        <f t="shared" si="30"/>
        <v>0</v>
      </c>
      <c r="CV9" s="104">
        <f t="shared" si="31"/>
        <v>580</v>
      </c>
      <c r="CW9" s="104">
        <f t="shared" si="32"/>
        <v>23</v>
      </c>
      <c r="CX9" s="104">
        <f t="shared" si="33"/>
        <v>0</v>
      </c>
      <c r="CY9" s="104">
        <f t="shared" si="34"/>
        <v>24</v>
      </c>
      <c r="CZ9" s="104">
        <f t="shared" si="35"/>
        <v>1</v>
      </c>
      <c r="DA9" s="104">
        <f t="shared" si="36"/>
        <v>189</v>
      </c>
      <c r="DB9" s="104">
        <f t="shared" si="37"/>
        <v>0</v>
      </c>
      <c r="DC9" s="104">
        <f t="shared" si="37"/>
        <v>173</v>
      </c>
      <c r="DD9" s="104">
        <f t="shared" si="37"/>
        <v>4</v>
      </c>
      <c r="DE9" s="104">
        <f t="shared" si="37"/>
        <v>0</v>
      </c>
      <c r="DF9" s="104">
        <f t="shared" si="37"/>
        <v>11</v>
      </c>
      <c r="DG9" s="104">
        <f t="shared" si="37"/>
        <v>1</v>
      </c>
      <c r="DH9" s="104">
        <v>0</v>
      </c>
      <c r="DI9" s="104">
        <f t="shared" si="38"/>
        <v>0</v>
      </c>
      <c r="DJ9" s="104">
        <v>0</v>
      </c>
      <c r="DK9" s="104">
        <v>0</v>
      </c>
      <c r="DL9" s="104">
        <v>0</v>
      </c>
      <c r="DM9" s="104">
        <v>0</v>
      </c>
    </row>
  </sheetData>
  <mergeCells count="20">
    <mergeCell ref="DL3:DL4"/>
    <mergeCell ref="DM3:DM4"/>
    <mergeCell ref="F4:I4"/>
    <mergeCell ref="J4:M4"/>
    <mergeCell ref="N4:Q4"/>
    <mergeCell ref="R4:U4"/>
    <mergeCell ref="V4:Y4"/>
    <mergeCell ref="Z4:AC4"/>
    <mergeCell ref="AE4:AH4"/>
    <mergeCell ref="AI4:AL4"/>
    <mergeCell ref="DK3:DK4"/>
    <mergeCell ref="A2:A6"/>
    <mergeCell ref="B2:B6"/>
    <mergeCell ref="C2:C6"/>
    <mergeCell ref="DI3:DI4"/>
    <mergeCell ref="DJ3:DJ4"/>
    <mergeCell ref="AM4:AP4"/>
    <mergeCell ref="AQ4:AT4"/>
    <mergeCell ref="AU4:AX4"/>
    <mergeCell ref="AY4:BB4"/>
  </mergeCells>
  <phoneticPr fontId="2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9"/>
  <sheetViews>
    <sheetView topLeftCell="CP1" workbookViewId="0">
      <selection activeCell="DC7" activeCellId="1" sqref="CV7:CZ7 DC7:DG7"/>
    </sheetView>
  </sheetViews>
  <sheetFormatPr defaultRowHeight="18"/>
  <sheetData>
    <row r="1" spans="1:117">
      <c r="A1" t="s">
        <v>144</v>
      </c>
    </row>
    <row r="2" spans="1:117" s="116" customFormat="1" ht="22.5" customHeight="1">
      <c r="A2" s="240" t="s">
        <v>84</v>
      </c>
      <c r="B2" s="240" t="s">
        <v>85</v>
      </c>
      <c r="C2" s="242" t="s">
        <v>86</v>
      </c>
      <c r="D2" s="105" t="s">
        <v>87</v>
      </c>
      <c r="E2" s="106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6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8"/>
      <c r="BD2" s="108"/>
      <c r="BE2" s="109"/>
      <c r="BF2" s="110"/>
      <c r="BG2" s="110"/>
      <c r="BH2" s="110"/>
      <c r="BI2" s="110"/>
      <c r="BJ2" s="110"/>
      <c r="BK2" s="108"/>
      <c r="BL2" s="109"/>
      <c r="BM2" s="110"/>
      <c r="BN2" s="110"/>
      <c r="BO2" s="110"/>
      <c r="BP2" s="110"/>
      <c r="BQ2" s="110"/>
      <c r="BR2" s="111" t="s">
        <v>88</v>
      </c>
      <c r="BS2" s="110"/>
      <c r="BT2" s="110"/>
      <c r="BU2" s="110"/>
      <c r="BV2" s="110"/>
      <c r="BW2" s="110"/>
      <c r="BX2" s="110"/>
      <c r="BY2" s="112"/>
      <c r="BZ2" s="112"/>
      <c r="CA2" s="112"/>
      <c r="CB2" s="112"/>
      <c r="CC2" s="112"/>
      <c r="CD2" s="112"/>
      <c r="CE2" s="112"/>
      <c r="CF2" s="108"/>
      <c r="CG2" s="110"/>
      <c r="CH2" s="110"/>
      <c r="CI2" s="110"/>
      <c r="CJ2" s="110"/>
      <c r="CK2" s="110"/>
      <c r="CL2" s="110"/>
      <c r="CM2" s="111" t="s">
        <v>89</v>
      </c>
      <c r="CN2" s="110"/>
      <c r="CO2" s="110"/>
      <c r="CP2" s="110"/>
      <c r="CQ2" s="110"/>
      <c r="CR2" s="110"/>
      <c r="CS2" s="110"/>
      <c r="CT2" s="112"/>
      <c r="CU2" s="112"/>
      <c r="CV2" s="112"/>
      <c r="CW2" s="112"/>
      <c r="CX2" s="112"/>
      <c r="CY2" s="112"/>
      <c r="CZ2" s="112"/>
      <c r="DA2" s="108"/>
      <c r="DB2" s="110"/>
      <c r="DC2" s="110"/>
      <c r="DD2" s="110"/>
      <c r="DE2" s="110"/>
      <c r="DF2" s="110"/>
      <c r="DG2" s="110"/>
      <c r="DH2" s="113" t="s">
        <v>90</v>
      </c>
      <c r="DI2" s="111" t="s">
        <v>91</v>
      </c>
      <c r="DJ2" s="114"/>
      <c r="DK2" s="114"/>
      <c r="DL2" s="114"/>
      <c r="DM2" s="115"/>
    </row>
    <row r="3" spans="1:117" s="116" customFormat="1" ht="22.5" customHeight="1">
      <c r="A3" s="241"/>
      <c r="B3" s="241"/>
      <c r="C3" s="243"/>
      <c r="D3" s="117"/>
      <c r="E3" s="118" t="s">
        <v>92</v>
      </c>
      <c r="F3" s="112"/>
      <c r="G3" s="112"/>
      <c r="H3" s="112"/>
      <c r="I3" s="112"/>
      <c r="J3" s="112"/>
      <c r="K3" s="107"/>
      <c r="L3" s="107"/>
      <c r="M3" s="107"/>
      <c r="N3" s="112"/>
      <c r="O3" s="107"/>
      <c r="P3" s="107"/>
      <c r="Q3" s="107"/>
      <c r="R3" s="112"/>
      <c r="S3" s="107"/>
      <c r="T3" s="107"/>
      <c r="U3" s="107"/>
      <c r="V3" s="112"/>
      <c r="W3" s="107"/>
      <c r="X3" s="107"/>
      <c r="Y3" s="107"/>
      <c r="Z3" s="112"/>
      <c r="AA3" s="107"/>
      <c r="AB3" s="107"/>
      <c r="AC3" s="119"/>
      <c r="AD3" s="118" t="s">
        <v>93</v>
      </c>
      <c r="AE3" s="112"/>
      <c r="AF3" s="112"/>
      <c r="AG3" s="112"/>
      <c r="AH3" s="112"/>
      <c r="AI3" s="112"/>
      <c r="AJ3" s="107"/>
      <c r="AK3" s="107"/>
      <c r="AL3" s="107"/>
      <c r="AM3" s="112"/>
      <c r="AN3" s="107"/>
      <c r="AO3" s="107"/>
      <c r="AP3" s="107"/>
      <c r="AQ3" s="112"/>
      <c r="AR3" s="107"/>
      <c r="AS3" s="107"/>
      <c r="AT3" s="107"/>
      <c r="AU3" s="112"/>
      <c r="AV3" s="107"/>
      <c r="AW3" s="107"/>
      <c r="AX3" s="107"/>
      <c r="AY3" s="112"/>
      <c r="AZ3" s="107"/>
      <c r="BA3" s="107"/>
      <c r="BB3" s="119"/>
      <c r="BC3" s="108" t="s">
        <v>94</v>
      </c>
      <c r="BD3" s="108"/>
      <c r="BE3" s="109"/>
      <c r="BF3" s="110"/>
      <c r="BG3" s="110"/>
      <c r="BH3" s="110"/>
      <c r="BI3" s="110"/>
      <c r="BJ3" s="110"/>
      <c r="BK3" s="108"/>
      <c r="BL3" s="109"/>
      <c r="BM3" s="110"/>
      <c r="BN3" s="110"/>
      <c r="BO3" s="110"/>
      <c r="BP3" s="110"/>
      <c r="BQ3" s="110"/>
      <c r="BR3" s="120"/>
      <c r="BS3" s="121" t="s">
        <v>95</v>
      </c>
      <c r="BT3" s="122"/>
      <c r="BU3" s="122"/>
      <c r="BV3" s="122"/>
      <c r="BW3" s="122"/>
      <c r="BX3" s="122"/>
      <c r="BY3" s="107"/>
      <c r="BZ3" s="112"/>
      <c r="CA3" s="112"/>
      <c r="CB3" s="112"/>
      <c r="CC3" s="112"/>
      <c r="CD3" s="112"/>
      <c r="CE3" s="112"/>
      <c r="CF3" s="108"/>
      <c r="CG3" s="110"/>
      <c r="CH3" s="110"/>
      <c r="CI3" s="110"/>
      <c r="CJ3" s="110"/>
      <c r="CK3" s="110"/>
      <c r="CL3" s="110"/>
      <c r="CM3" s="120"/>
      <c r="CN3" s="121" t="s">
        <v>96</v>
      </c>
      <c r="CO3" s="122"/>
      <c r="CP3" s="122"/>
      <c r="CQ3" s="122"/>
      <c r="CR3" s="122"/>
      <c r="CS3" s="122"/>
      <c r="CT3" s="107"/>
      <c r="CU3" s="112"/>
      <c r="CV3" s="112"/>
      <c r="CW3" s="112"/>
      <c r="CX3" s="112"/>
      <c r="CY3" s="112"/>
      <c r="CZ3" s="112"/>
      <c r="DA3" s="108"/>
      <c r="DB3" s="110"/>
      <c r="DC3" s="110"/>
      <c r="DD3" s="110"/>
      <c r="DE3" s="110"/>
      <c r="DF3" s="110"/>
      <c r="DG3" s="110"/>
      <c r="DH3" s="123"/>
      <c r="DI3" s="244" t="s">
        <v>97</v>
      </c>
      <c r="DJ3" s="245" t="s">
        <v>98</v>
      </c>
      <c r="DK3" s="245" t="s">
        <v>99</v>
      </c>
      <c r="DL3" s="245" t="s">
        <v>100</v>
      </c>
      <c r="DM3" s="245" t="s">
        <v>101</v>
      </c>
    </row>
    <row r="4" spans="1:117" s="116" customFormat="1" ht="22.5" customHeight="1">
      <c r="A4" s="241"/>
      <c r="B4" s="241"/>
      <c r="C4" s="243"/>
      <c r="D4" s="124"/>
      <c r="E4" s="117"/>
      <c r="F4" s="246" t="s">
        <v>102</v>
      </c>
      <c r="G4" s="247"/>
      <c r="H4" s="247"/>
      <c r="I4" s="248"/>
      <c r="J4" s="246" t="s">
        <v>103</v>
      </c>
      <c r="K4" s="247"/>
      <c r="L4" s="247"/>
      <c r="M4" s="248"/>
      <c r="N4" s="246" t="s">
        <v>104</v>
      </c>
      <c r="O4" s="247"/>
      <c r="P4" s="247"/>
      <c r="Q4" s="248"/>
      <c r="R4" s="246" t="s">
        <v>105</v>
      </c>
      <c r="S4" s="247"/>
      <c r="T4" s="247"/>
      <c r="U4" s="248"/>
      <c r="V4" s="246" t="s">
        <v>106</v>
      </c>
      <c r="W4" s="247"/>
      <c r="X4" s="247"/>
      <c r="Y4" s="248"/>
      <c r="Z4" s="246" t="s">
        <v>107</v>
      </c>
      <c r="AA4" s="247"/>
      <c r="AB4" s="247"/>
      <c r="AC4" s="248"/>
      <c r="AD4" s="117"/>
      <c r="AE4" s="246" t="s">
        <v>102</v>
      </c>
      <c r="AF4" s="247"/>
      <c r="AG4" s="247"/>
      <c r="AH4" s="248"/>
      <c r="AI4" s="246" t="s">
        <v>103</v>
      </c>
      <c r="AJ4" s="247"/>
      <c r="AK4" s="247"/>
      <c r="AL4" s="248"/>
      <c r="AM4" s="246" t="s">
        <v>104</v>
      </c>
      <c r="AN4" s="247"/>
      <c r="AO4" s="247"/>
      <c r="AP4" s="248"/>
      <c r="AQ4" s="246" t="s">
        <v>105</v>
      </c>
      <c r="AR4" s="247"/>
      <c r="AS4" s="247"/>
      <c r="AT4" s="248"/>
      <c r="AU4" s="246" t="s">
        <v>106</v>
      </c>
      <c r="AV4" s="247"/>
      <c r="AW4" s="247"/>
      <c r="AX4" s="248"/>
      <c r="AY4" s="246" t="s">
        <v>107</v>
      </c>
      <c r="AZ4" s="247"/>
      <c r="BA4" s="247"/>
      <c r="BB4" s="248"/>
      <c r="BC4" s="125"/>
      <c r="BD4" s="118" t="s">
        <v>108</v>
      </c>
      <c r="BE4" s="106"/>
      <c r="BF4" s="106"/>
      <c r="BG4" s="106"/>
      <c r="BH4" s="106"/>
      <c r="BI4" s="106"/>
      <c r="BJ4" s="126"/>
      <c r="BK4" s="127" t="s">
        <v>109</v>
      </c>
      <c r="BL4" s="106"/>
      <c r="BM4" s="106"/>
      <c r="BN4" s="106"/>
      <c r="BO4" s="106"/>
      <c r="BP4" s="106"/>
      <c r="BQ4" s="106"/>
      <c r="BR4" s="125"/>
      <c r="BS4" s="128"/>
      <c r="BT4" s="129"/>
      <c r="BU4" s="129"/>
      <c r="BV4" s="129"/>
      <c r="BW4" s="129"/>
      <c r="BX4" s="130"/>
      <c r="BY4" s="118" t="s">
        <v>92</v>
      </c>
      <c r="BZ4" s="127"/>
      <c r="CA4" s="106"/>
      <c r="CB4" s="106"/>
      <c r="CC4" s="106"/>
      <c r="CD4" s="106"/>
      <c r="CE4" s="126"/>
      <c r="CF4" s="127" t="s">
        <v>110</v>
      </c>
      <c r="CG4" s="106"/>
      <c r="CH4" s="106"/>
      <c r="CI4" s="106"/>
      <c r="CJ4" s="106"/>
      <c r="CK4" s="106"/>
      <c r="CL4" s="126"/>
      <c r="CM4" s="125"/>
      <c r="CN4" s="128"/>
      <c r="CO4" s="129"/>
      <c r="CP4" s="129"/>
      <c r="CQ4" s="129"/>
      <c r="CR4" s="129"/>
      <c r="CS4" s="130"/>
      <c r="CT4" s="118" t="s">
        <v>93</v>
      </c>
      <c r="CU4" s="127"/>
      <c r="CV4" s="106"/>
      <c r="CW4" s="106"/>
      <c r="CX4" s="106"/>
      <c r="CY4" s="106"/>
      <c r="CZ4" s="126"/>
      <c r="DA4" s="127" t="s">
        <v>110</v>
      </c>
      <c r="DB4" s="106"/>
      <c r="DC4" s="106"/>
      <c r="DD4" s="106"/>
      <c r="DE4" s="106"/>
      <c r="DF4" s="106"/>
      <c r="DG4" s="126"/>
      <c r="DH4" s="123"/>
      <c r="DI4" s="244"/>
      <c r="DJ4" s="244"/>
      <c r="DK4" s="244"/>
      <c r="DL4" s="244"/>
      <c r="DM4" s="244"/>
    </row>
    <row r="5" spans="1:117" s="116" customFormat="1" ht="22.5" customHeight="1">
      <c r="A5" s="241"/>
      <c r="B5" s="241"/>
      <c r="C5" s="243"/>
      <c r="D5" s="124" t="s">
        <v>97</v>
      </c>
      <c r="E5" s="117" t="s">
        <v>97</v>
      </c>
      <c r="F5" s="117" t="s">
        <v>97</v>
      </c>
      <c r="G5" s="131" t="s">
        <v>98</v>
      </c>
      <c r="H5" s="131" t="s">
        <v>99</v>
      </c>
      <c r="I5" s="131" t="s">
        <v>100</v>
      </c>
      <c r="J5" s="117" t="s">
        <v>97</v>
      </c>
      <c r="K5" s="131" t="s">
        <v>98</v>
      </c>
      <c r="L5" s="131" t="s">
        <v>99</v>
      </c>
      <c r="M5" s="131" t="s">
        <v>100</v>
      </c>
      <c r="N5" s="117" t="s">
        <v>97</v>
      </c>
      <c r="O5" s="131" t="s">
        <v>98</v>
      </c>
      <c r="P5" s="131" t="s">
        <v>99</v>
      </c>
      <c r="Q5" s="131" t="s">
        <v>100</v>
      </c>
      <c r="R5" s="117" t="s">
        <v>97</v>
      </c>
      <c r="S5" s="131" t="s">
        <v>98</v>
      </c>
      <c r="T5" s="131" t="s">
        <v>99</v>
      </c>
      <c r="U5" s="131" t="s">
        <v>100</v>
      </c>
      <c r="V5" s="117" t="s">
        <v>97</v>
      </c>
      <c r="W5" s="131" t="s">
        <v>98</v>
      </c>
      <c r="X5" s="131" t="s">
        <v>99</v>
      </c>
      <c r="Y5" s="131" t="s">
        <v>100</v>
      </c>
      <c r="Z5" s="117" t="s">
        <v>97</v>
      </c>
      <c r="AA5" s="131" t="s">
        <v>98</v>
      </c>
      <c r="AB5" s="131" t="s">
        <v>99</v>
      </c>
      <c r="AC5" s="131" t="s">
        <v>100</v>
      </c>
      <c r="AD5" s="117" t="s">
        <v>97</v>
      </c>
      <c r="AE5" s="117" t="s">
        <v>97</v>
      </c>
      <c r="AF5" s="131" t="s">
        <v>98</v>
      </c>
      <c r="AG5" s="131" t="s">
        <v>99</v>
      </c>
      <c r="AH5" s="131" t="s">
        <v>100</v>
      </c>
      <c r="AI5" s="117" t="s">
        <v>97</v>
      </c>
      <c r="AJ5" s="131" t="s">
        <v>98</v>
      </c>
      <c r="AK5" s="131" t="s">
        <v>99</v>
      </c>
      <c r="AL5" s="131" t="s">
        <v>100</v>
      </c>
      <c r="AM5" s="117" t="s">
        <v>97</v>
      </c>
      <c r="AN5" s="131" t="s">
        <v>98</v>
      </c>
      <c r="AO5" s="131" t="s">
        <v>99</v>
      </c>
      <c r="AP5" s="131" t="s">
        <v>100</v>
      </c>
      <c r="AQ5" s="117" t="s">
        <v>97</v>
      </c>
      <c r="AR5" s="131" t="s">
        <v>98</v>
      </c>
      <c r="AS5" s="131" t="s">
        <v>99</v>
      </c>
      <c r="AT5" s="131" t="s">
        <v>100</v>
      </c>
      <c r="AU5" s="117" t="s">
        <v>97</v>
      </c>
      <c r="AV5" s="131" t="s">
        <v>98</v>
      </c>
      <c r="AW5" s="131" t="s">
        <v>99</v>
      </c>
      <c r="AX5" s="131" t="s">
        <v>100</v>
      </c>
      <c r="AY5" s="117" t="s">
        <v>97</v>
      </c>
      <c r="AZ5" s="131" t="s">
        <v>98</v>
      </c>
      <c r="BA5" s="131" t="s">
        <v>99</v>
      </c>
      <c r="BB5" s="131" t="s">
        <v>100</v>
      </c>
      <c r="BC5" s="124" t="s">
        <v>97</v>
      </c>
      <c r="BD5" s="124" t="s">
        <v>97</v>
      </c>
      <c r="BE5" s="124" t="s">
        <v>111</v>
      </c>
      <c r="BF5" s="124" t="s">
        <v>112</v>
      </c>
      <c r="BG5" s="124" t="s">
        <v>113</v>
      </c>
      <c r="BH5" s="124" t="s">
        <v>114</v>
      </c>
      <c r="BI5" s="124" t="s">
        <v>115</v>
      </c>
      <c r="BJ5" s="124" t="s">
        <v>116</v>
      </c>
      <c r="BK5" s="124" t="s">
        <v>97</v>
      </c>
      <c r="BL5" s="124" t="s">
        <v>111</v>
      </c>
      <c r="BM5" s="124" t="s">
        <v>112</v>
      </c>
      <c r="BN5" s="124" t="s">
        <v>113</v>
      </c>
      <c r="BO5" s="124" t="s">
        <v>114</v>
      </c>
      <c r="BP5" s="124" t="s">
        <v>115</v>
      </c>
      <c r="BQ5" s="125" t="s">
        <v>116</v>
      </c>
      <c r="BR5" s="124" t="s">
        <v>97</v>
      </c>
      <c r="BS5" s="132" t="s">
        <v>111</v>
      </c>
      <c r="BT5" s="132" t="s">
        <v>112</v>
      </c>
      <c r="BU5" s="132" t="s">
        <v>113</v>
      </c>
      <c r="BV5" s="132" t="s">
        <v>114</v>
      </c>
      <c r="BW5" s="132" t="s">
        <v>115</v>
      </c>
      <c r="BX5" s="132" t="s">
        <v>116</v>
      </c>
      <c r="BY5" s="124" t="s">
        <v>97</v>
      </c>
      <c r="BZ5" s="132" t="s">
        <v>111</v>
      </c>
      <c r="CA5" s="124" t="s">
        <v>112</v>
      </c>
      <c r="CB5" s="124" t="s">
        <v>113</v>
      </c>
      <c r="CC5" s="124" t="s">
        <v>114</v>
      </c>
      <c r="CD5" s="124" t="s">
        <v>115</v>
      </c>
      <c r="CE5" s="124" t="s">
        <v>116</v>
      </c>
      <c r="CF5" s="124" t="s">
        <v>97</v>
      </c>
      <c r="CG5" s="124" t="s">
        <v>111</v>
      </c>
      <c r="CH5" s="124" t="s">
        <v>112</v>
      </c>
      <c r="CI5" s="124" t="s">
        <v>113</v>
      </c>
      <c r="CJ5" s="124" t="s">
        <v>114</v>
      </c>
      <c r="CK5" s="124" t="s">
        <v>115</v>
      </c>
      <c r="CL5" s="124" t="s">
        <v>116</v>
      </c>
      <c r="CM5" s="124" t="s">
        <v>97</v>
      </c>
      <c r="CN5" s="132" t="s">
        <v>111</v>
      </c>
      <c r="CO5" s="132" t="s">
        <v>112</v>
      </c>
      <c r="CP5" s="132" t="s">
        <v>113</v>
      </c>
      <c r="CQ5" s="132" t="s">
        <v>114</v>
      </c>
      <c r="CR5" s="132" t="s">
        <v>115</v>
      </c>
      <c r="CS5" s="132" t="s">
        <v>116</v>
      </c>
      <c r="CT5" s="124" t="s">
        <v>97</v>
      </c>
      <c r="CU5" s="132" t="s">
        <v>111</v>
      </c>
      <c r="CV5" s="124" t="s">
        <v>112</v>
      </c>
      <c r="CW5" s="124" t="s">
        <v>113</v>
      </c>
      <c r="CX5" s="124" t="s">
        <v>114</v>
      </c>
      <c r="CY5" s="124" t="s">
        <v>115</v>
      </c>
      <c r="CZ5" s="124" t="s">
        <v>116</v>
      </c>
      <c r="DA5" s="124" t="s">
        <v>97</v>
      </c>
      <c r="DB5" s="124" t="s">
        <v>111</v>
      </c>
      <c r="DC5" s="124" t="s">
        <v>112</v>
      </c>
      <c r="DD5" s="124" t="s">
        <v>113</v>
      </c>
      <c r="DE5" s="124" t="s">
        <v>114</v>
      </c>
      <c r="DF5" s="124" t="s">
        <v>115</v>
      </c>
      <c r="DG5" s="124" t="s">
        <v>116</v>
      </c>
      <c r="DH5" s="123"/>
      <c r="DI5" s="117"/>
      <c r="DJ5" s="117"/>
      <c r="DK5" s="117"/>
      <c r="DL5" s="117"/>
      <c r="DM5" s="117"/>
    </row>
    <row r="6" spans="1:117" s="137" customFormat="1" ht="13.5" customHeight="1">
      <c r="A6" s="241"/>
      <c r="B6" s="241"/>
      <c r="C6" s="243"/>
      <c r="D6" s="133" t="s">
        <v>117</v>
      </c>
      <c r="E6" s="134" t="s">
        <v>117</v>
      </c>
      <c r="F6" s="134" t="s">
        <v>117</v>
      </c>
      <c r="G6" s="135" t="s">
        <v>117</v>
      </c>
      <c r="H6" s="135" t="s">
        <v>117</v>
      </c>
      <c r="I6" s="135" t="s">
        <v>117</v>
      </c>
      <c r="J6" s="134" t="s">
        <v>117</v>
      </c>
      <c r="K6" s="135" t="s">
        <v>117</v>
      </c>
      <c r="L6" s="135" t="s">
        <v>117</v>
      </c>
      <c r="M6" s="135" t="s">
        <v>117</v>
      </c>
      <c r="N6" s="134" t="s">
        <v>117</v>
      </c>
      <c r="O6" s="135" t="s">
        <v>117</v>
      </c>
      <c r="P6" s="135" t="s">
        <v>117</v>
      </c>
      <c r="Q6" s="135" t="s">
        <v>117</v>
      </c>
      <c r="R6" s="134" t="s">
        <v>117</v>
      </c>
      <c r="S6" s="135" t="s">
        <v>117</v>
      </c>
      <c r="T6" s="135" t="s">
        <v>117</v>
      </c>
      <c r="U6" s="135" t="s">
        <v>117</v>
      </c>
      <c r="V6" s="134" t="s">
        <v>117</v>
      </c>
      <c r="W6" s="135" t="s">
        <v>117</v>
      </c>
      <c r="X6" s="135" t="s">
        <v>117</v>
      </c>
      <c r="Y6" s="135" t="s">
        <v>117</v>
      </c>
      <c r="Z6" s="134" t="s">
        <v>117</v>
      </c>
      <c r="AA6" s="135" t="s">
        <v>117</v>
      </c>
      <c r="AB6" s="135" t="s">
        <v>117</v>
      </c>
      <c r="AC6" s="135" t="s">
        <v>117</v>
      </c>
      <c r="AD6" s="134" t="s">
        <v>117</v>
      </c>
      <c r="AE6" s="134" t="s">
        <v>117</v>
      </c>
      <c r="AF6" s="135" t="s">
        <v>117</v>
      </c>
      <c r="AG6" s="135" t="s">
        <v>117</v>
      </c>
      <c r="AH6" s="135" t="s">
        <v>117</v>
      </c>
      <c r="AI6" s="134" t="s">
        <v>117</v>
      </c>
      <c r="AJ6" s="135" t="s">
        <v>117</v>
      </c>
      <c r="AK6" s="135" t="s">
        <v>117</v>
      </c>
      <c r="AL6" s="135" t="s">
        <v>117</v>
      </c>
      <c r="AM6" s="134" t="s">
        <v>117</v>
      </c>
      <c r="AN6" s="135" t="s">
        <v>117</v>
      </c>
      <c r="AO6" s="135" t="s">
        <v>117</v>
      </c>
      <c r="AP6" s="135" t="s">
        <v>117</v>
      </c>
      <c r="AQ6" s="134" t="s">
        <v>117</v>
      </c>
      <c r="AR6" s="135" t="s">
        <v>117</v>
      </c>
      <c r="AS6" s="135" t="s">
        <v>117</v>
      </c>
      <c r="AT6" s="135" t="s">
        <v>117</v>
      </c>
      <c r="AU6" s="134" t="s">
        <v>117</v>
      </c>
      <c r="AV6" s="135" t="s">
        <v>117</v>
      </c>
      <c r="AW6" s="135" t="s">
        <v>117</v>
      </c>
      <c r="AX6" s="135" t="s">
        <v>117</v>
      </c>
      <c r="AY6" s="134" t="s">
        <v>117</v>
      </c>
      <c r="AZ6" s="135" t="s">
        <v>117</v>
      </c>
      <c r="BA6" s="135" t="s">
        <v>117</v>
      </c>
      <c r="BB6" s="135" t="s">
        <v>117</v>
      </c>
      <c r="BC6" s="133" t="s">
        <v>117</v>
      </c>
      <c r="BD6" s="133" t="s">
        <v>117</v>
      </c>
      <c r="BE6" s="133" t="s">
        <v>117</v>
      </c>
      <c r="BF6" s="133" t="s">
        <v>117</v>
      </c>
      <c r="BG6" s="133" t="s">
        <v>117</v>
      </c>
      <c r="BH6" s="133" t="s">
        <v>117</v>
      </c>
      <c r="BI6" s="133" t="s">
        <v>117</v>
      </c>
      <c r="BJ6" s="133" t="s">
        <v>117</v>
      </c>
      <c r="BK6" s="133" t="s">
        <v>117</v>
      </c>
      <c r="BL6" s="133" t="s">
        <v>117</v>
      </c>
      <c r="BM6" s="133" t="s">
        <v>117</v>
      </c>
      <c r="BN6" s="133" t="s">
        <v>117</v>
      </c>
      <c r="BO6" s="133" t="s">
        <v>117</v>
      </c>
      <c r="BP6" s="133" t="s">
        <v>117</v>
      </c>
      <c r="BQ6" s="136" t="s">
        <v>117</v>
      </c>
      <c r="BR6" s="133" t="s">
        <v>117</v>
      </c>
      <c r="BS6" s="133" t="s">
        <v>117</v>
      </c>
      <c r="BT6" s="133" t="s">
        <v>117</v>
      </c>
      <c r="BU6" s="133" t="s">
        <v>117</v>
      </c>
      <c r="BV6" s="133" t="s">
        <v>117</v>
      </c>
      <c r="BW6" s="133" t="s">
        <v>117</v>
      </c>
      <c r="BX6" s="133" t="s">
        <v>117</v>
      </c>
      <c r="BY6" s="133" t="s">
        <v>117</v>
      </c>
      <c r="BZ6" s="134" t="s">
        <v>117</v>
      </c>
      <c r="CA6" s="134" t="s">
        <v>117</v>
      </c>
      <c r="CB6" s="134" t="s">
        <v>117</v>
      </c>
      <c r="CC6" s="134" t="s">
        <v>117</v>
      </c>
      <c r="CD6" s="134" t="s">
        <v>117</v>
      </c>
      <c r="CE6" s="134" t="s">
        <v>117</v>
      </c>
      <c r="CF6" s="133" t="s">
        <v>117</v>
      </c>
      <c r="CG6" s="133" t="s">
        <v>117</v>
      </c>
      <c r="CH6" s="133" t="s">
        <v>117</v>
      </c>
      <c r="CI6" s="133" t="s">
        <v>117</v>
      </c>
      <c r="CJ6" s="133" t="s">
        <v>117</v>
      </c>
      <c r="CK6" s="133" t="s">
        <v>117</v>
      </c>
      <c r="CL6" s="133" t="s">
        <v>117</v>
      </c>
      <c r="CM6" s="133" t="s">
        <v>117</v>
      </c>
      <c r="CN6" s="133" t="s">
        <v>117</v>
      </c>
      <c r="CO6" s="133" t="s">
        <v>117</v>
      </c>
      <c r="CP6" s="133" t="s">
        <v>117</v>
      </c>
      <c r="CQ6" s="133" t="s">
        <v>117</v>
      </c>
      <c r="CR6" s="133" t="s">
        <v>117</v>
      </c>
      <c r="CS6" s="133" t="s">
        <v>117</v>
      </c>
      <c r="CT6" s="133" t="s">
        <v>117</v>
      </c>
      <c r="CU6" s="134" t="s">
        <v>117</v>
      </c>
      <c r="CV6" s="134" t="s">
        <v>117</v>
      </c>
      <c r="CW6" s="134" t="s">
        <v>117</v>
      </c>
      <c r="CX6" s="134" t="s">
        <v>117</v>
      </c>
      <c r="CY6" s="134" t="s">
        <v>117</v>
      </c>
      <c r="CZ6" s="134" t="s">
        <v>117</v>
      </c>
      <c r="DA6" s="133" t="s">
        <v>117</v>
      </c>
      <c r="DB6" s="133" t="s">
        <v>117</v>
      </c>
      <c r="DC6" s="133" t="s">
        <v>117</v>
      </c>
      <c r="DD6" s="133" t="s">
        <v>117</v>
      </c>
      <c r="DE6" s="133" t="s">
        <v>117</v>
      </c>
      <c r="DF6" s="133" t="s">
        <v>117</v>
      </c>
      <c r="DG6" s="133" t="s">
        <v>117</v>
      </c>
      <c r="DH6" s="133" t="s">
        <v>117</v>
      </c>
      <c r="DI6" s="134" t="s">
        <v>81</v>
      </c>
      <c r="DJ6" s="133" t="s">
        <v>117</v>
      </c>
      <c r="DK6" s="133" t="s">
        <v>117</v>
      </c>
      <c r="DL6" s="133" t="s">
        <v>117</v>
      </c>
      <c r="DM6" s="133" t="s">
        <v>117</v>
      </c>
    </row>
    <row r="7" spans="1:117">
      <c r="A7" s="138" t="s">
        <v>129</v>
      </c>
      <c r="B7" s="139" t="s">
        <v>130</v>
      </c>
      <c r="C7" s="138" t="s">
        <v>131</v>
      </c>
      <c r="D7" s="140">
        <f t="shared" ref="D7" si="0">SUM(E7,AD7,BC7)</f>
        <v>555558</v>
      </c>
      <c r="E7" s="140">
        <f t="shared" ref="E7" si="1">SUM(F7,J7,N7,R7,V7,Z7)</f>
        <v>389384</v>
      </c>
      <c r="F7" s="140">
        <f t="shared" ref="F7" si="2">SUM(G7:I7)</f>
        <v>0</v>
      </c>
      <c r="G7" s="140">
        <v>0</v>
      </c>
      <c r="H7" s="140">
        <v>0</v>
      </c>
      <c r="I7" s="140">
        <v>0</v>
      </c>
      <c r="J7" s="162">
        <f t="shared" ref="J7" si="3">SUM(K7:M7)</f>
        <v>254807</v>
      </c>
      <c r="K7" s="140">
        <v>102089</v>
      </c>
      <c r="L7" s="140">
        <v>152718</v>
      </c>
      <c r="M7" s="140">
        <v>0</v>
      </c>
      <c r="N7" s="162">
        <f t="shared" ref="N7" si="4">SUM(O7:Q7)</f>
        <v>13876</v>
      </c>
      <c r="O7" s="140">
        <v>32</v>
      </c>
      <c r="P7" s="140">
        <v>13844</v>
      </c>
      <c r="Q7" s="140">
        <v>0</v>
      </c>
      <c r="R7" s="162">
        <f t="shared" ref="R7" si="5">SUM(S7:U7)</f>
        <v>107242</v>
      </c>
      <c r="S7" s="140">
        <v>7694</v>
      </c>
      <c r="T7" s="140">
        <v>99548</v>
      </c>
      <c r="U7" s="140">
        <v>0</v>
      </c>
      <c r="V7" s="162">
        <f t="shared" ref="V7" si="6">SUM(W7:Y7)</f>
        <v>1320</v>
      </c>
      <c r="W7" s="140">
        <v>1193</v>
      </c>
      <c r="X7" s="140">
        <v>127</v>
      </c>
      <c r="Y7" s="140">
        <v>0</v>
      </c>
      <c r="Z7" s="162">
        <f t="shared" ref="Z7" si="7">SUM(AA7:AC7)</f>
        <v>12139</v>
      </c>
      <c r="AA7" s="140">
        <v>0</v>
      </c>
      <c r="AB7" s="140">
        <v>12139</v>
      </c>
      <c r="AC7" s="140">
        <v>0</v>
      </c>
      <c r="AD7" s="140">
        <f t="shared" ref="AD7" si="8">SUM(AE7,AI7,AM7,AQ7,AU7,AY7)</f>
        <v>123782</v>
      </c>
      <c r="AE7" s="140">
        <f t="shared" ref="AE7" si="9">SUM(AF7:AH7)</f>
        <v>0</v>
      </c>
      <c r="AF7" s="140">
        <v>0</v>
      </c>
      <c r="AG7" s="140">
        <v>0</v>
      </c>
      <c r="AH7" s="140">
        <v>0</v>
      </c>
      <c r="AI7" s="140">
        <f t="shared" ref="AI7" si="10">SUM(AJ7:AL7)</f>
        <v>112504</v>
      </c>
      <c r="AJ7" s="140">
        <v>0</v>
      </c>
      <c r="AK7" s="140">
        <v>0</v>
      </c>
      <c r="AL7" s="140">
        <v>112504</v>
      </c>
      <c r="AM7" s="140">
        <f t="shared" ref="AM7" si="11">SUM(AN7:AP7)</f>
        <v>448</v>
      </c>
      <c r="AN7" s="140">
        <v>0</v>
      </c>
      <c r="AO7" s="140">
        <v>0</v>
      </c>
      <c r="AP7" s="140">
        <v>448</v>
      </c>
      <c r="AQ7" s="140">
        <f t="shared" ref="AQ7" si="12">SUM(AR7:AT7)</f>
        <v>6577</v>
      </c>
      <c r="AR7" s="140">
        <v>0</v>
      </c>
      <c r="AS7" s="140">
        <v>0</v>
      </c>
      <c r="AT7" s="140">
        <v>6577</v>
      </c>
      <c r="AU7" s="140">
        <f t="shared" ref="AU7" si="13">SUM(AV7:AX7)</f>
        <v>0</v>
      </c>
      <c r="AV7" s="140">
        <v>0</v>
      </c>
      <c r="AW7" s="140">
        <v>0</v>
      </c>
      <c r="AX7" s="140">
        <v>0</v>
      </c>
      <c r="AY7" s="140">
        <f t="shared" ref="AY7" si="14">SUM(AZ7:BB7)</f>
        <v>4253</v>
      </c>
      <c r="AZ7" s="140">
        <v>0</v>
      </c>
      <c r="BA7" s="140">
        <v>0</v>
      </c>
      <c r="BB7" s="140">
        <v>4253</v>
      </c>
      <c r="BC7" s="140">
        <f t="shared" ref="BC7" si="15">SUM(BD7,BK7)</f>
        <v>42392</v>
      </c>
      <c r="BD7" s="140">
        <f t="shared" ref="BD7" si="16">SUM(BE7:BJ7)</f>
        <v>0</v>
      </c>
      <c r="BE7" s="140">
        <v>0</v>
      </c>
      <c r="BF7" s="140">
        <v>0</v>
      </c>
      <c r="BG7" s="140">
        <v>0</v>
      </c>
      <c r="BH7" s="140">
        <v>0</v>
      </c>
      <c r="BI7" s="140">
        <v>0</v>
      </c>
      <c r="BJ7" s="140">
        <v>0</v>
      </c>
      <c r="BK7" s="140">
        <f t="shared" ref="BK7" si="17">SUM(BL7:BQ7)</f>
        <v>42392</v>
      </c>
      <c r="BL7" s="140">
        <v>0</v>
      </c>
      <c r="BM7" s="140">
        <v>15770</v>
      </c>
      <c r="BN7" s="140">
        <v>6364</v>
      </c>
      <c r="BO7" s="140">
        <v>1365</v>
      </c>
      <c r="BP7" s="140">
        <v>0</v>
      </c>
      <c r="BQ7" s="140">
        <v>18893</v>
      </c>
      <c r="BR7" s="140">
        <f t="shared" ref="BR7:BX7" si="18">SUM(BY7,CF7)</f>
        <v>389384</v>
      </c>
      <c r="BS7" s="140">
        <f t="shared" si="18"/>
        <v>0</v>
      </c>
      <c r="BT7" s="140">
        <f t="shared" si="18"/>
        <v>254807</v>
      </c>
      <c r="BU7" s="140">
        <f t="shared" si="18"/>
        <v>13876</v>
      </c>
      <c r="BV7" s="140">
        <f t="shared" si="18"/>
        <v>107242</v>
      </c>
      <c r="BW7" s="140">
        <f t="shared" si="18"/>
        <v>1320</v>
      </c>
      <c r="BX7" s="140">
        <f t="shared" si="18"/>
        <v>12139</v>
      </c>
      <c r="BY7" s="140">
        <f t="shared" ref="BY7" si="19">SUM(BZ7:CE7)</f>
        <v>389384</v>
      </c>
      <c r="BZ7" s="140">
        <f t="shared" ref="BZ7" si="20">F7</f>
        <v>0</v>
      </c>
      <c r="CA7" s="140">
        <f t="shared" ref="CA7" si="21">J7</f>
        <v>254807</v>
      </c>
      <c r="CB7" s="140">
        <f t="shared" ref="CB7" si="22">N7</f>
        <v>13876</v>
      </c>
      <c r="CC7" s="140">
        <f t="shared" ref="CC7" si="23">R7</f>
        <v>107242</v>
      </c>
      <c r="CD7" s="140">
        <f t="shared" ref="CD7" si="24">V7</f>
        <v>1320</v>
      </c>
      <c r="CE7" s="140">
        <f t="shared" ref="CE7" si="25">Z7</f>
        <v>12139</v>
      </c>
      <c r="CF7" s="140">
        <f t="shared" ref="CF7" si="26">SUM(CG7:CL7)</f>
        <v>0</v>
      </c>
      <c r="CG7" s="140">
        <f t="shared" ref="CG7:CL7" si="27">BE7</f>
        <v>0</v>
      </c>
      <c r="CH7" s="140">
        <f t="shared" si="27"/>
        <v>0</v>
      </c>
      <c r="CI7" s="140">
        <f t="shared" si="27"/>
        <v>0</v>
      </c>
      <c r="CJ7" s="140">
        <f t="shared" si="27"/>
        <v>0</v>
      </c>
      <c r="CK7" s="140">
        <f t="shared" si="27"/>
        <v>0</v>
      </c>
      <c r="CL7" s="140">
        <f t="shared" si="27"/>
        <v>0</v>
      </c>
      <c r="CM7" s="140">
        <f t="shared" ref="CM7:CS7" si="28">SUM(CT7,DA7)</f>
        <v>166174</v>
      </c>
      <c r="CN7" s="140">
        <f t="shared" si="28"/>
        <v>0</v>
      </c>
      <c r="CO7" s="140">
        <f t="shared" si="28"/>
        <v>128274</v>
      </c>
      <c r="CP7" s="140">
        <f t="shared" si="28"/>
        <v>6812</v>
      </c>
      <c r="CQ7" s="140">
        <f t="shared" si="28"/>
        <v>7942</v>
      </c>
      <c r="CR7" s="140">
        <f t="shared" si="28"/>
        <v>0</v>
      </c>
      <c r="CS7" s="140">
        <f t="shared" si="28"/>
        <v>23146</v>
      </c>
      <c r="CT7" s="140">
        <f t="shared" ref="CT7" si="29">SUM(CU7:CZ7)</f>
        <v>123782</v>
      </c>
      <c r="CU7" s="140">
        <f t="shared" ref="CU7" si="30">AE7</f>
        <v>0</v>
      </c>
      <c r="CV7" s="140">
        <f t="shared" ref="CV7" si="31">AI7</f>
        <v>112504</v>
      </c>
      <c r="CW7" s="140">
        <f t="shared" ref="CW7" si="32">AM7</f>
        <v>448</v>
      </c>
      <c r="CX7" s="140">
        <f t="shared" ref="CX7" si="33">AQ7</f>
        <v>6577</v>
      </c>
      <c r="CY7" s="140">
        <f t="shared" ref="CY7" si="34">AU7</f>
        <v>0</v>
      </c>
      <c r="CZ7" s="140">
        <f t="shared" ref="CZ7" si="35">AY7</f>
        <v>4253</v>
      </c>
      <c r="DA7" s="140">
        <f t="shared" ref="DA7" si="36">SUM(DB7:DG7)</f>
        <v>42392</v>
      </c>
      <c r="DB7" s="140">
        <f t="shared" ref="DB7:DG7" si="37">BL7</f>
        <v>0</v>
      </c>
      <c r="DC7" s="140">
        <f t="shared" si="37"/>
        <v>15770</v>
      </c>
      <c r="DD7" s="140">
        <f t="shared" si="37"/>
        <v>6364</v>
      </c>
      <c r="DE7" s="140">
        <f t="shared" si="37"/>
        <v>1365</v>
      </c>
      <c r="DF7" s="140">
        <f t="shared" si="37"/>
        <v>0</v>
      </c>
      <c r="DG7" s="140">
        <f t="shared" si="37"/>
        <v>18893</v>
      </c>
      <c r="DH7" s="140">
        <v>0</v>
      </c>
      <c r="DI7" s="140">
        <f t="shared" ref="DI7" si="38">SUM(DJ7:DM7)</f>
        <v>0</v>
      </c>
      <c r="DJ7" s="140">
        <v>0</v>
      </c>
      <c r="DK7" s="140">
        <v>0</v>
      </c>
      <c r="DL7" s="140">
        <v>0</v>
      </c>
      <c r="DM7" s="140">
        <v>0</v>
      </c>
    </row>
    <row r="8" spans="1:117">
      <c r="A8" s="138" t="s">
        <v>129</v>
      </c>
      <c r="B8" s="139" t="s">
        <v>132</v>
      </c>
      <c r="C8" s="138" t="s">
        <v>133</v>
      </c>
      <c r="D8" s="140">
        <v>17840</v>
      </c>
      <c r="E8" s="140">
        <v>11703</v>
      </c>
      <c r="F8" s="140">
        <v>0</v>
      </c>
      <c r="G8" s="140">
        <v>0</v>
      </c>
      <c r="H8" s="140">
        <v>0</v>
      </c>
      <c r="I8" s="140">
        <v>0</v>
      </c>
      <c r="J8" s="162">
        <v>8042</v>
      </c>
      <c r="K8" s="140">
        <v>0</v>
      </c>
      <c r="L8" s="140">
        <v>8042</v>
      </c>
      <c r="M8" s="140">
        <v>0</v>
      </c>
      <c r="N8" s="162">
        <v>339</v>
      </c>
      <c r="O8" s="140">
        <v>0</v>
      </c>
      <c r="P8" s="140">
        <v>339</v>
      </c>
      <c r="Q8" s="140">
        <v>0</v>
      </c>
      <c r="R8" s="162">
        <v>2087</v>
      </c>
      <c r="S8" s="140">
        <v>274</v>
      </c>
      <c r="T8" s="140">
        <v>1813</v>
      </c>
      <c r="U8" s="140">
        <v>0</v>
      </c>
      <c r="V8" s="162">
        <v>1106</v>
      </c>
      <c r="W8" s="140">
        <v>0</v>
      </c>
      <c r="X8" s="140">
        <v>1106</v>
      </c>
      <c r="Y8" s="140">
        <v>0</v>
      </c>
      <c r="Z8" s="162">
        <v>129</v>
      </c>
      <c r="AA8" s="140">
        <v>0</v>
      </c>
      <c r="AB8" s="140">
        <v>129</v>
      </c>
      <c r="AC8" s="140">
        <v>0</v>
      </c>
      <c r="AD8" s="140">
        <v>5003</v>
      </c>
      <c r="AE8" s="140">
        <v>0</v>
      </c>
      <c r="AF8" s="140">
        <v>0</v>
      </c>
      <c r="AG8" s="140">
        <v>0</v>
      </c>
      <c r="AH8" s="140">
        <v>0</v>
      </c>
      <c r="AI8" s="140">
        <v>4790</v>
      </c>
      <c r="AJ8" s="140">
        <v>0</v>
      </c>
      <c r="AK8" s="140">
        <v>0</v>
      </c>
      <c r="AL8" s="140">
        <v>4790</v>
      </c>
      <c r="AM8" s="140">
        <v>21</v>
      </c>
      <c r="AN8" s="140">
        <v>0</v>
      </c>
      <c r="AO8" s="140">
        <v>0</v>
      </c>
      <c r="AP8" s="140">
        <v>21</v>
      </c>
      <c r="AQ8" s="140">
        <v>4</v>
      </c>
      <c r="AR8" s="140">
        <v>0</v>
      </c>
      <c r="AS8" s="140">
        <v>0</v>
      </c>
      <c r="AT8" s="140">
        <v>4</v>
      </c>
      <c r="AU8" s="140">
        <v>24</v>
      </c>
      <c r="AV8" s="140">
        <v>0</v>
      </c>
      <c r="AW8" s="140">
        <v>0</v>
      </c>
      <c r="AX8" s="140">
        <v>24</v>
      </c>
      <c r="AY8" s="140">
        <v>164</v>
      </c>
      <c r="AZ8" s="140">
        <v>0</v>
      </c>
      <c r="BA8" s="140">
        <v>0</v>
      </c>
      <c r="BB8" s="140">
        <v>164</v>
      </c>
      <c r="BC8" s="140">
        <v>1134</v>
      </c>
      <c r="BD8" s="140">
        <v>687</v>
      </c>
      <c r="BE8" s="140">
        <v>0</v>
      </c>
      <c r="BF8" s="140">
        <v>185</v>
      </c>
      <c r="BG8" s="140">
        <v>25</v>
      </c>
      <c r="BH8" s="140">
        <v>0</v>
      </c>
      <c r="BI8" s="140">
        <v>84</v>
      </c>
      <c r="BJ8" s="140">
        <v>393</v>
      </c>
      <c r="BK8" s="140">
        <v>447</v>
      </c>
      <c r="BL8" s="140">
        <v>0</v>
      </c>
      <c r="BM8" s="140">
        <v>247</v>
      </c>
      <c r="BN8" s="140">
        <v>96</v>
      </c>
      <c r="BO8" s="140">
        <v>2</v>
      </c>
      <c r="BP8" s="140">
        <v>73</v>
      </c>
      <c r="BQ8" s="140">
        <v>29</v>
      </c>
      <c r="BR8" s="140">
        <v>12390</v>
      </c>
      <c r="BS8" s="140">
        <v>0</v>
      </c>
      <c r="BT8" s="140">
        <v>8227</v>
      </c>
      <c r="BU8" s="140">
        <v>364</v>
      </c>
      <c r="BV8" s="140">
        <v>2087</v>
      </c>
      <c r="BW8" s="140">
        <v>1190</v>
      </c>
      <c r="BX8" s="140">
        <v>522</v>
      </c>
      <c r="BY8" s="140">
        <v>11703</v>
      </c>
      <c r="BZ8" s="140">
        <v>0</v>
      </c>
      <c r="CA8" s="140">
        <v>8042</v>
      </c>
      <c r="CB8" s="140">
        <v>339</v>
      </c>
      <c r="CC8" s="140">
        <v>2087</v>
      </c>
      <c r="CD8" s="140">
        <v>1106</v>
      </c>
      <c r="CE8" s="140">
        <v>129</v>
      </c>
      <c r="CF8" s="140">
        <v>687</v>
      </c>
      <c r="CG8" s="140">
        <v>0</v>
      </c>
      <c r="CH8" s="140">
        <v>185</v>
      </c>
      <c r="CI8" s="140">
        <v>25</v>
      </c>
      <c r="CJ8" s="140">
        <v>0</v>
      </c>
      <c r="CK8" s="140">
        <v>84</v>
      </c>
      <c r="CL8" s="140">
        <v>393</v>
      </c>
      <c r="CM8" s="140">
        <v>5450</v>
      </c>
      <c r="CN8" s="140">
        <v>0</v>
      </c>
      <c r="CO8" s="140">
        <v>5037</v>
      </c>
      <c r="CP8" s="140">
        <v>117</v>
      </c>
      <c r="CQ8" s="140">
        <v>6</v>
      </c>
      <c r="CR8" s="140">
        <v>97</v>
      </c>
      <c r="CS8" s="140">
        <v>193</v>
      </c>
      <c r="CT8" s="140">
        <v>5003</v>
      </c>
      <c r="CU8" s="140">
        <v>0</v>
      </c>
      <c r="CV8" s="140">
        <v>4790</v>
      </c>
      <c r="CW8" s="140">
        <v>21</v>
      </c>
      <c r="CX8" s="140">
        <v>4</v>
      </c>
      <c r="CY8" s="140">
        <v>24</v>
      </c>
      <c r="CZ8" s="140">
        <v>164</v>
      </c>
      <c r="DA8" s="140">
        <v>447</v>
      </c>
      <c r="DB8" s="140">
        <v>0</v>
      </c>
      <c r="DC8" s="140">
        <v>247</v>
      </c>
      <c r="DD8" s="140">
        <v>96</v>
      </c>
      <c r="DE8" s="140">
        <v>2</v>
      </c>
      <c r="DF8" s="140">
        <v>73</v>
      </c>
      <c r="DG8" s="140">
        <v>29</v>
      </c>
      <c r="DH8" s="140">
        <v>0</v>
      </c>
      <c r="DI8" s="140">
        <v>0</v>
      </c>
      <c r="DJ8" s="140">
        <v>0</v>
      </c>
      <c r="DK8" s="140">
        <v>0</v>
      </c>
      <c r="DL8" s="140">
        <v>0</v>
      </c>
      <c r="DM8" s="140">
        <v>0</v>
      </c>
    </row>
    <row r="9" spans="1:117">
      <c r="A9" s="138" t="s">
        <v>129</v>
      </c>
      <c r="B9" s="139" t="s">
        <v>134</v>
      </c>
      <c r="C9" s="138" t="s">
        <v>135</v>
      </c>
      <c r="D9" s="140">
        <v>4212</v>
      </c>
      <c r="E9" s="140">
        <v>3130</v>
      </c>
      <c r="F9" s="140">
        <v>0</v>
      </c>
      <c r="G9" s="140">
        <v>0</v>
      </c>
      <c r="H9" s="140">
        <v>0</v>
      </c>
      <c r="I9" s="140">
        <v>0</v>
      </c>
      <c r="J9" s="162">
        <v>2188</v>
      </c>
      <c r="K9" s="140">
        <v>0</v>
      </c>
      <c r="L9" s="140">
        <v>2188</v>
      </c>
      <c r="M9" s="140">
        <v>0</v>
      </c>
      <c r="N9" s="162">
        <v>141</v>
      </c>
      <c r="O9" s="140">
        <v>0</v>
      </c>
      <c r="P9" s="140">
        <v>141</v>
      </c>
      <c r="Q9" s="140">
        <v>0</v>
      </c>
      <c r="R9" s="162">
        <v>362</v>
      </c>
      <c r="S9" s="140">
        <v>0</v>
      </c>
      <c r="T9" s="140">
        <v>362</v>
      </c>
      <c r="U9" s="140">
        <v>0</v>
      </c>
      <c r="V9" s="162">
        <v>352</v>
      </c>
      <c r="W9" s="140">
        <v>0</v>
      </c>
      <c r="X9" s="140">
        <v>352</v>
      </c>
      <c r="Y9" s="140">
        <v>0</v>
      </c>
      <c r="Z9" s="162">
        <v>87</v>
      </c>
      <c r="AA9" s="140">
        <v>0</v>
      </c>
      <c r="AB9" s="140">
        <v>87</v>
      </c>
      <c r="AC9" s="140">
        <v>0</v>
      </c>
      <c r="AD9" s="140">
        <v>649</v>
      </c>
      <c r="AE9" s="140">
        <v>0</v>
      </c>
      <c r="AF9" s="140">
        <v>0</v>
      </c>
      <c r="AG9" s="140">
        <v>0</v>
      </c>
      <c r="AH9" s="140">
        <v>0</v>
      </c>
      <c r="AI9" s="140">
        <v>603</v>
      </c>
      <c r="AJ9" s="140">
        <v>0</v>
      </c>
      <c r="AK9" s="140">
        <v>0</v>
      </c>
      <c r="AL9" s="140">
        <v>603</v>
      </c>
      <c r="AM9" s="140">
        <v>20</v>
      </c>
      <c r="AN9" s="140">
        <v>0</v>
      </c>
      <c r="AO9" s="140">
        <v>0</v>
      </c>
      <c r="AP9" s="140">
        <v>20</v>
      </c>
      <c r="AQ9" s="140">
        <v>0</v>
      </c>
      <c r="AR9" s="140">
        <v>0</v>
      </c>
      <c r="AS9" s="140">
        <v>0</v>
      </c>
      <c r="AT9" s="140">
        <v>0</v>
      </c>
      <c r="AU9" s="140">
        <v>25</v>
      </c>
      <c r="AV9" s="140">
        <v>0</v>
      </c>
      <c r="AW9" s="140">
        <v>0</v>
      </c>
      <c r="AX9" s="140">
        <v>25</v>
      </c>
      <c r="AY9" s="140">
        <v>1</v>
      </c>
      <c r="AZ9" s="140">
        <v>0</v>
      </c>
      <c r="BA9" s="140">
        <v>0</v>
      </c>
      <c r="BB9" s="140">
        <v>1</v>
      </c>
      <c r="BC9" s="140">
        <v>433</v>
      </c>
      <c r="BD9" s="140">
        <v>260</v>
      </c>
      <c r="BE9" s="140">
        <v>0</v>
      </c>
      <c r="BF9" s="140">
        <v>53</v>
      </c>
      <c r="BG9" s="140">
        <v>5</v>
      </c>
      <c r="BH9" s="140">
        <v>0</v>
      </c>
      <c r="BI9" s="140">
        <v>25</v>
      </c>
      <c r="BJ9" s="140">
        <v>177</v>
      </c>
      <c r="BK9" s="140">
        <v>173</v>
      </c>
      <c r="BL9" s="140">
        <v>0</v>
      </c>
      <c r="BM9" s="140">
        <v>155</v>
      </c>
      <c r="BN9" s="140">
        <v>4</v>
      </c>
      <c r="BO9" s="140">
        <v>0</v>
      </c>
      <c r="BP9" s="140">
        <v>14</v>
      </c>
      <c r="BQ9" s="140">
        <v>0</v>
      </c>
      <c r="BR9" s="140">
        <v>3390</v>
      </c>
      <c r="BS9" s="140">
        <v>0</v>
      </c>
      <c r="BT9" s="140">
        <v>2241</v>
      </c>
      <c r="BU9" s="140">
        <v>146</v>
      </c>
      <c r="BV9" s="140">
        <v>362</v>
      </c>
      <c r="BW9" s="140">
        <v>377</v>
      </c>
      <c r="BX9" s="140">
        <v>264</v>
      </c>
      <c r="BY9" s="140">
        <v>3130</v>
      </c>
      <c r="BZ9" s="140">
        <v>0</v>
      </c>
      <c r="CA9" s="140">
        <v>2188</v>
      </c>
      <c r="CB9" s="140">
        <v>141</v>
      </c>
      <c r="CC9" s="140">
        <v>362</v>
      </c>
      <c r="CD9" s="140">
        <v>352</v>
      </c>
      <c r="CE9" s="140">
        <v>87</v>
      </c>
      <c r="CF9" s="140">
        <v>260</v>
      </c>
      <c r="CG9" s="140">
        <v>0</v>
      </c>
      <c r="CH9" s="140">
        <v>53</v>
      </c>
      <c r="CI9" s="140">
        <v>5</v>
      </c>
      <c r="CJ9" s="140">
        <v>0</v>
      </c>
      <c r="CK9" s="140">
        <v>25</v>
      </c>
      <c r="CL9" s="140">
        <v>177</v>
      </c>
      <c r="CM9" s="140">
        <v>822</v>
      </c>
      <c r="CN9" s="140">
        <v>0</v>
      </c>
      <c r="CO9" s="140">
        <v>758</v>
      </c>
      <c r="CP9" s="140">
        <v>24</v>
      </c>
      <c r="CQ9" s="140">
        <v>0</v>
      </c>
      <c r="CR9" s="140">
        <v>39</v>
      </c>
      <c r="CS9" s="140">
        <v>1</v>
      </c>
      <c r="CT9" s="140">
        <v>649</v>
      </c>
      <c r="CU9" s="140">
        <v>0</v>
      </c>
      <c r="CV9" s="140">
        <v>603</v>
      </c>
      <c r="CW9" s="140">
        <v>20</v>
      </c>
      <c r="CX9" s="140">
        <v>0</v>
      </c>
      <c r="CY9" s="140">
        <v>25</v>
      </c>
      <c r="CZ9" s="140">
        <v>1</v>
      </c>
      <c r="DA9" s="140">
        <v>173</v>
      </c>
      <c r="DB9" s="140">
        <v>0</v>
      </c>
      <c r="DC9" s="140">
        <v>155</v>
      </c>
      <c r="DD9" s="140">
        <v>4</v>
      </c>
      <c r="DE9" s="140">
        <v>0</v>
      </c>
      <c r="DF9" s="140">
        <v>14</v>
      </c>
      <c r="DG9" s="140">
        <v>0</v>
      </c>
      <c r="DH9" s="140">
        <v>0</v>
      </c>
      <c r="DI9" s="140">
        <v>0</v>
      </c>
      <c r="DJ9" s="140">
        <v>0</v>
      </c>
      <c r="DK9" s="140">
        <v>0</v>
      </c>
      <c r="DL9" s="140">
        <v>0</v>
      </c>
      <c r="DM9" s="140">
        <v>0</v>
      </c>
    </row>
  </sheetData>
  <mergeCells count="20">
    <mergeCell ref="DL3:DL4"/>
    <mergeCell ref="DM3:DM4"/>
    <mergeCell ref="F4:I4"/>
    <mergeCell ref="J4:M4"/>
    <mergeCell ref="N4:Q4"/>
    <mergeCell ref="R4:U4"/>
    <mergeCell ref="V4:Y4"/>
    <mergeCell ref="Z4:AC4"/>
    <mergeCell ref="AE4:AH4"/>
    <mergeCell ref="AI4:AL4"/>
    <mergeCell ref="DK3:DK4"/>
    <mergeCell ref="A2:A6"/>
    <mergeCell ref="B2:B6"/>
    <mergeCell ref="C2:C6"/>
    <mergeCell ref="DI3:DI4"/>
    <mergeCell ref="DJ3:DJ4"/>
    <mergeCell ref="AM4:AP4"/>
    <mergeCell ref="AQ4:AT4"/>
    <mergeCell ref="AU4:AX4"/>
    <mergeCell ref="AY4:BB4"/>
  </mergeCells>
  <phoneticPr fontId="2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29"/>
  <sheetViews>
    <sheetView topLeftCell="A2" workbookViewId="0">
      <selection activeCell="Q7" activeCellId="1" sqref="D7:D11 Q7:Q11"/>
    </sheetView>
  </sheetViews>
  <sheetFormatPr defaultRowHeight="18"/>
  <sheetData>
    <row r="1" spans="2:17">
      <c r="B1" s="141" t="s">
        <v>182</v>
      </c>
    </row>
    <row r="2" spans="2:17">
      <c r="B2" s="141">
        <v>3.1</v>
      </c>
      <c r="D2" s="141" t="s">
        <v>180</v>
      </c>
    </row>
    <row r="3" spans="2:17">
      <c r="F3" s="141" t="s">
        <v>181</v>
      </c>
    </row>
    <row r="4" spans="2:17">
      <c r="D4" s="142" t="s">
        <v>148</v>
      </c>
      <c r="L4" s="143"/>
      <c r="M4" s="143"/>
      <c r="N4" s="143"/>
      <c r="O4" s="143"/>
      <c r="Q4" s="143" t="s">
        <v>149</v>
      </c>
    </row>
    <row r="5" spans="2:17">
      <c r="C5" s="249" t="s">
        <v>150</v>
      </c>
      <c r="D5" s="249"/>
      <c r="E5" s="148" t="s">
        <v>36</v>
      </c>
      <c r="F5" s="148" t="s">
        <v>45</v>
      </c>
      <c r="G5" s="148" t="s">
        <v>82</v>
      </c>
      <c r="H5" s="148" t="s">
        <v>118</v>
      </c>
      <c r="I5" s="148" t="s">
        <v>127</v>
      </c>
      <c r="J5" s="148" t="s">
        <v>136</v>
      </c>
      <c r="K5" s="148" t="s">
        <v>138</v>
      </c>
      <c r="L5" s="148" t="s">
        <v>140</v>
      </c>
      <c r="M5" s="148" t="s">
        <v>143</v>
      </c>
      <c r="N5" s="148" t="s">
        <v>142</v>
      </c>
      <c r="O5" s="148" t="s">
        <v>144</v>
      </c>
      <c r="P5" s="148" t="s">
        <v>151</v>
      </c>
      <c r="Q5" s="148" t="s">
        <v>152</v>
      </c>
    </row>
    <row r="6" spans="2:17">
      <c r="C6" s="149"/>
      <c r="D6" s="150" t="s">
        <v>153</v>
      </c>
      <c r="E6" s="151">
        <f t="shared" ref="E6:L6" si="0">SUM(E7:E11)</f>
        <v>399484</v>
      </c>
      <c r="F6" s="151">
        <f t="shared" si="0"/>
        <v>400419</v>
      </c>
      <c r="G6" s="151">
        <f t="shared" si="0"/>
        <v>406640</v>
      </c>
      <c r="H6" s="151">
        <f t="shared" si="0"/>
        <v>395358</v>
      </c>
      <c r="I6" s="151">
        <f t="shared" si="0"/>
        <v>390581</v>
      </c>
      <c r="J6" s="151">
        <f t="shared" si="0"/>
        <v>382208</v>
      </c>
      <c r="K6" s="151">
        <f t="shared" si="0"/>
        <v>382975</v>
      </c>
      <c r="L6" s="151">
        <f t="shared" si="0"/>
        <v>385897</v>
      </c>
      <c r="M6" s="151">
        <f t="shared" ref="M6:O6" si="1">SUM(M7:M11)</f>
        <v>383282</v>
      </c>
      <c r="N6" s="151">
        <f t="shared" si="1"/>
        <v>397385</v>
      </c>
      <c r="O6" s="151">
        <f t="shared" si="1"/>
        <v>389384</v>
      </c>
      <c r="P6" s="152">
        <f>SUM(P7:P11)</f>
        <v>392146</v>
      </c>
      <c r="Q6" s="153">
        <f>SUM(Q7:Q11)</f>
        <v>1</v>
      </c>
    </row>
    <row r="7" spans="2:17">
      <c r="C7" s="149"/>
      <c r="D7" s="154" t="s">
        <v>154</v>
      </c>
      <c r="E7" s="155">
        <f t="shared" ref="E7:O11" si="2">E16+E25</f>
        <v>251803</v>
      </c>
      <c r="F7" s="155">
        <f t="shared" si="2"/>
        <v>254298</v>
      </c>
      <c r="G7" s="155">
        <f t="shared" si="2"/>
        <v>258427</v>
      </c>
      <c r="H7" s="155">
        <f t="shared" si="2"/>
        <v>253582</v>
      </c>
      <c r="I7" s="155">
        <f t="shared" si="2"/>
        <v>250535</v>
      </c>
      <c r="J7" s="155">
        <f t="shared" si="2"/>
        <v>246141</v>
      </c>
      <c r="K7" s="155">
        <f t="shared" si="2"/>
        <v>247997</v>
      </c>
      <c r="L7" s="155">
        <f t="shared" si="2"/>
        <v>248572</v>
      </c>
      <c r="M7" s="155">
        <f t="shared" si="2"/>
        <v>251349</v>
      </c>
      <c r="N7" s="155">
        <f t="shared" si="2"/>
        <v>257899</v>
      </c>
      <c r="O7" s="155">
        <f t="shared" si="2"/>
        <v>254807</v>
      </c>
      <c r="P7" s="152">
        <f>ROUND(AVERAGE(E7:O7),0)</f>
        <v>252310</v>
      </c>
      <c r="Q7" s="156">
        <f>ROUND(P7/P$6,3)</f>
        <v>0.64300000000000002</v>
      </c>
    </row>
    <row r="8" spans="2:17">
      <c r="C8" s="149"/>
      <c r="D8" s="154" t="s">
        <v>155</v>
      </c>
      <c r="E8" s="157">
        <f t="shared" si="2"/>
        <v>21476</v>
      </c>
      <c r="F8" s="157">
        <f t="shared" si="2"/>
        <v>20594</v>
      </c>
      <c r="G8" s="157">
        <f t="shared" si="2"/>
        <v>21664</v>
      </c>
      <c r="H8" s="157">
        <f t="shared" si="2"/>
        <v>19412</v>
      </c>
      <c r="I8" s="157">
        <f t="shared" si="2"/>
        <v>17855</v>
      </c>
      <c r="J8" s="157">
        <f t="shared" si="2"/>
        <v>16348</v>
      </c>
      <c r="K8" s="157">
        <f t="shared" si="2"/>
        <v>15321</v>
      </c>
      <c r="L8" s="157">
        <f t="shared" si="2"/>
        <v>16213</v>
      </c>
      <c r="M8" s="157">
        <f t="shared" si="2"/>
        <v>14278</v>
      </c>
      <c r="N8" s="157">
        <f t="shared" si="2"/>
        <v>15423</v>
      </c>
      <c r="O8" s="157">
        <f t="shared" si="2"/>
        <v>13876</v>
      </c>
      <c r="P8" s="152">
        <f t="shared" ref="P8:P11" si="3">ROUND(AVERAGE(E8:O8),0)</f>
        <v>17496</v>
      </c>
      <c r="Q8" s="156">
        <f t="shared" ref="Q8:Q11" si="4">ROUND(P8/P$6,3)</f>
        <v>4.4999999999999998E-2</v>
      </c>
    </row>
    <row r="9" spans="2:17">
      <c r="C9" s="149"/>
      <c r="D9" s="154" t="s">
        <v>166</v>
      </c>
      <c r="E9" s="157">
        <f t="shared" si="2"/>
        <v>109548</v>
      </c>
      <c r="F9" s="157">
        <f t="shared" si="2"/>
        <v>109269</v>
      </c>
      <c r="G9" s="157">
        <f t="shared" si="2"/>
        <v>110162</v>
      </c>
      <c r="H9" s="157">
        <f t="shared" si="2"/>
        <v>107845</v>
      </c>
      <c r="I9" s="157">
        <f t="shared" si="2"/>
        <v>107668</v>
      </c>
      <c r="J9" s="157">
        <f t="shared" si="2"/>
        <v>106122</v>
      </c>
      <c r="K9" s="157">
        <f t="shared" si="2"/>
        <v>106117</v>
      </c>
      <c r="L9" s="157">
        <f t="shared" si="2"/>
        <v>105034</v>
      </c>
      <c r="M9" s="157">
        <f t="shared" si="2"/>
        <v>104204</v>
      </c>
      <c r="N9" s="157">
        <f t="shared" si="2"/>
        <v>109622</v>
      </c>
      <c r="O9" s="157">
        <f t="shared" si="2"/>
        <v>107242</v>
      </c>
      <c r="P9" s="152">
        <f t="shared" si="3"/>
        <v>107530</v>
      </c>
      <c r="Q9" s="156">
        <f t="shared" si="4"/>
        <v>0.27400000000000002</v>
      </c>
    </row>
    <row r="10" spans="2:17" ht="26.4">
      <c r="C10" s="149"/>
      <c r="D10" s="154" t="s">
        <v>156</v>
      </c>
      <c r="E10" s="157">
        <f t="shared" si="2"/>
        <v>5805</v>
      </c>
      <c r="F10" s="157">
        <f t="shared" si="2"/>
        <v>5403</v>
      </c>
      <c r="G10" s="157">
        <f t="shared" si="2"/>
        <v>4175</v>
      </c>
      <c r="H10" s="157">
        <f t="shared" si="2"/>
        <v>3355</v>
      </c>
      <c r="I10" s="157">
        <f t="shared" si="2"/>
        <v>3497</v>
      </c>
      <c r="J10" s="157">
        <f t="shared" si="2"/>
        <v>3019</v>
      </c>
      <c r="K10" s="157">
        <f t="shared" si="2"/>
        <v>2658</v>
      </c>
      <c r="L10" s="157">
        <f t="shared" si="2"/>
        <v>4310</v>
      </c>
      <c r="M10" s="157">
        <f t="shared" si="2"/>
        <v>2048</v>
      </c>
      <c r="N10" s="157">
        <f t="shared" si="2"/>
        <v>1678</v>
      </c>
      <c r="O10" s="157">
        <f t="shared" si="2"/>
        <v>1320</v>
      </c>
      <c r="P10" s="152">
        <f t="shared" si="3"/>
        <v>3388</v>
      </c>
      <c r="Q10" s="156">
        <f t="shared" si="4"/>
        <v>8.9999999999999993E-3</v>
      </c>
    </row>
    <row r="11" spans="2:17">
      <c r="C11" s="149"/>
      <c r="D11" s="154" t="s">
        <v>157</v>
      </c>
      <c r="E11" s="157">
        <f t="shared" si="2"/>
        <v>10852</v>
      </c>
      <c r="F11" s="157">
        <f t="shared" si="2"/>
        <v>10855</v>
      </c>
      <c r="G11" s="157">
        <f t="shared" si="2"/>
        <v>12212</v>
      </c>
      <c r="H11" s="157">
        <f t="shared" si="2"/>
        <v>11164</v>
      </c>
      <c r="I11" s="157">
        <f t="shared" si="2"/>
        <v>11026</v>
      </c>
      <c r="J11" s="157">
        <f t="shared" si="2"/>
        <v>10578</v>
      </c>
      <c r="K11" s="157">
        <f t="shared" si="2"/>
        <v>10882</v>
      </c>
      <c r="L11" s="157">
        <f t="shared" si="2"/>
        <v>11768</v>
      </c>
      <c r="M11" s="157">
        <f t="shared" si="2"/>
        <v>11403</v>
      </c>
      <c r="N11" s="157">
        <f t="shared" si="2"/>
        <v>12763</v>
      </c>
      <c r="O11" s="157">
        <f t="shared" si="2"/>
        <v>12139</v>
      </c>
      <c r="P11" s="152">
        <f t="shared" si="3"/>
        <v>11422</v>
      </c>
      <c r="Q11" s="156">
        <f t="shared" si="4"/>
        <v>2.9000000000000001E-2</v>
      </c>
    </row>
    <row r="12" spans="2:17">
      <c r="L12" s="144" t="s">
        <v>158</v>
      </c>
      <c r="M12" s="144"/>
      <c r="N12" s="144"/>
      <c r="O12" s="144"/>
    </row>
    <row r="13" spans="2:17">
      <c r="D13" s="145" t="s">
        <v>159</v>
      </c>
      <c r="L13" s="143"/>
      <c r="M13" s="143"/>
      <c r="N13" s="143"/>
      <c r="O13" s="143"/>
      <c r="Q13" s="143" t="s">
        <v>149</v>
      </c>
    </row>
    <row r="14" spans="2:17">
      <c r="C14" s="249" t="s">
        <v>160</v>
      </c>
      <c r="D14" s="249"/>
      <c r="E14" s="148" t="s">
        <v>36</v>
      </c>
      <c r="F14" s="148" t="s">
        <v>45</v>
      </c>
      <c r="G14" s="148" t="s">
        <v>82</v>
      </c>
      <c r="H14" s="148" t="s">
        <v>118</v>
      </c>
      <c r="I14" s="148" t="s">
        <v>127</v>
      </c>
      <c r="J14" s="148" t="s">
        <v>136</v>
      </c>
      <c r="K14" s="148" t="s">
        <v>138</v>
      </c>
      <c r="L14" s="148" t="s">
        <v>140</v>
      </c>
      <c r="M14" s="148" t="s">
        <v>143</v>
      </c>
      <c r="N14" s="148" t="s">
        <v>142</v>
      </c>
      <c r="O14" s="148" t="s">
        <v>144</v>
      </c>
      <c r="P14" s="148" t="s">
        <v>151</v>
      </c>
      <c r="Q14" s="148" t="s">
        <v>152</v>
      </c>
    </row>
    <row r="15" spans="2:17">
      <c r="C15" s="149"/>
      <c r="D15" s="150" t="s">
        <v>161</v>
      </c>
      <c r="E15" s="151">
        <f t="shared" ref="E15:L15" si="5">SUM(E16:E20)</f>
        <v>399484</v>
      </c>
      <c r="F15" s="151">
        <f t="shared" si="5"/>
        <v>400419</v>
      </c>
      <c r="G15" s="151">
        <f t="shared" si="5"/>
        <v>406640</v>
      </c>
      <c r="H15" s="151">
        <f t="shared" si="5"/>
        <v>395358</v>
      </c>
      <c r="I15" s="151">
        <f t="shared" si="5"/>
        <v>390581</v>
      </c>
      <c r="J15" s="151">
        <f t="shared" si="5"/>
        <v>382208</v>
      </c>
      <c r="K15" s="151">
        <f t="shared" si="5"/>
        <v>382975</v>
      </c>
      <c r="L15" s="151">
        <f t="shared" si="5"/>
        <v>385897</v>
      </c>
      <c r="M15" s="151">
        <f t="shared" ref="M15:O15" si="6">SUM(M16:M20)</f>
        <v>383282</v>
      </c>
      <c r="N15" s="151">
        <f t="shared" si="6"/>
        <v>397385</v>
      </c>
      <c r="O15" s="151">
        <f t="shared" si="6"/>
        <v>389384</v>
      </c>
      <c r="P15" s="152">
        <f>SUM(P16:P20)</f>
        <v>392146</v>
      </c>
      <c r="Q15" s="153">
        <f>SUM(Q16:Q20)</f>
        <v>1</v>
      </c>
    </row>
    <row r="16" spans="2:17">
      <c r="C16" s="149"/>
      <c r="D16" s="154" t="s">
        <v>154</v>
      </c>
      <c r="E16" s="155">
        <v>251803</v>
      </c>
      <c r="F16" s="155">
        <v>254298</v>
      </c>
      <c r="G16" s="155">
        <v>258427</v>
      </c>
      <c r="H16" s="155">
        <v>253582</v>
      </c>
      <c r="I16" s="155">
        <v>250535</v>
      </c>
      <c r="J16" s="155">
        <v>246141</v>
      </c>
      <c r="K16" s="155">
        <v>247997</v>
      </c>
      <c r="L16" s="155">
        <v>248572</v>
      </c>
      <c r="M16" s="155">
        <v>251349</v>
      </c>
      <c r="N16" s="155">
        <v>257899</v>
      </c>
      <c r="O16" s="155">
        <v>254807</v>
      </c>
      <c r="P16" s="152">
        <f>ROUND(AVERAGE(E16:O16),0)</f>
        <v>252310</v>
      </c>
      <c r="Q16" s="156">
        <f>ROUND(P16/P$15,3)</f>
        <v>0.64300000000000002</v>
      </c>
    </row>
    <row r="17" spans="3:17">
      <c r="C17" s="149"/>
      <c r="D17" s="154" t="s">
        <v>155</v>
      </c>
      <c r="E17" s="157">
        <v>21476</v>
      </c>
      <c r="F17" s="157">
        <v>20594</v>
      </c>
      <c r="G17" s="157">
        <v>21664</v>
      </c>
      <c r="H17" s="157">
        <v>19412</v>
      </c>
      <c r="I17" s="157">
        <v>17855</v>
      </c>
      <c r="J17" s="157">
        <v>16348</v>
      </c>
      <c r="K17" s="157">
        <v>15321</v>
      </c>
      <c r="L17" s="157">
        <v>16213</v>
      </c>
      <c r="M17" s="157">
        <v>14278</v>
      </c>
      <c r="N17" s="157">
        <v>15423</v>
      </c>
      <c r="O17" s="157">
        <v>13876</v>
      </c>
      <c r="P17" s="152">
        <f t="shared" ref="P17:P20" si="7">ROUND(AVERAGE(E17:O17),0)</f>
        <v>17496</v>
      </c>
      <c r="Q17" s="156">
        <f t="shared" ref="Q17:Q20" si="8">ROUND(P17/P$15,3)</f>
        <v>4.4999999999999998E-2</v>
      </c>
    </row>
    <row r="18" spans="3:17">
      <c r="C18" s="149"/>
      <c r="D18" s="154" t="s">
        <v>166</v>
      </c>
      <c r="E18" s="157">
        <v>109548</v>
      </c>
      <c r="F18" s="157">
        <v>109269</v>
      </c>
      <c r="G18" s="157">
        <v>110162</v>
      </c>
      <c r="H18" s="157">
        <v>107845</v>
      </c>
      <c r="I18" s="157">
        <v>107668</v>
      </c>
      <c r="J18" s="157">
        <v>106122</v>
      </c>
      <c r="K18" s="157">
        <v>106117</v>
      </c>
      <c r="L18" s="157">
        <v>105034</v>
      </c>
      <c r="M18" s="157">
        <v>104204</v>
      </c>
      <c r="N18" s="157">
        <v>109622</v>
      </c>
      <c r="O18" s="157">
        <v>107242</v>
      </c>
      <c r="P18" s="152">
        <f t="shared" si="7"/>
        <v>107530</v>
      </c>
      <c r="Q18" s="156">
        <f t="shared" si="8"/>
        <v>0.27400000000000002</v>
      </c>
    </row>
    <row r="19" spans="3:17" ht="26.4">
      <c r="C19" s="149"/>
      <c r="D19" s="154" t="s">
        <v>156</v>
      </c>
      <c r="E19" s="157">
        <v>5805</v>
      </c>
      <c r="F19" s="157">
        <v>5403</v>
      </c>
      <c r="G19" s="157">
        <v>4175</v>
      </c>
      <c r="H19" s="157">
        <v>3355</v>
      </c>
      <c r="I19" s="157">
        <v>3497</v>
      </c>
      <c r="J19" s="157">
        <v>3019</v>
      </c>
      <c r="K19" s="157">
        <v>2658</v>
      </c>
      <c r="L19" s="157">
        <v>4310</v>
      </c>
      <c r="M19" s="157">
        <v>2048</v>
      </c>
      <c r="N19" s="157">
        <v>1678</v>
      </c>
      <c r="O19" s="157">
        <v>1320</v>
      </c>
      <c r="P19" s="152">
        <f t="shared" si="7"/>
        <v>3388</v>
      </c>
      <c r="Q19" s="156">
        <f t="shared" si="8"/>
        <v>8.9999999999999993E-3</v>
      </c>
    </row>
    <row r="20" spans="3:17">
      <c r="C20" s="149"/>
      <c r="D20" s="154" t="s">
        <v>157</v>
      </c>
      <c r="E20" s="157">
        <v>10852</v>
      </c>
      <c r="F20" s="157">
        <v>10855</v>
      </c>
      <c r="G20" s="157">
        <v>12212</v>
      </c>
      <c r="H20" s="157">
        <v>11164</v>
      </c>
      <c r="I20" s="157">
        <v>11026</v>
      </c>
      <c r="J20" s="157">
        <v>10578</v>
      </c>
      <c r="K20" s="157">
        <v>10882</v>
      </c>
      <c r="L20" s="157">
        <v>11768</v>
      </c>
      <c r="M20" s="157">
        <v>11403</v>
      </c>
      <c r="N20" s="157">
        <v>12763</v>
      </c>
      <c r="O20" s="157">
        <v>12139</v>
      </c>
      <c r="P20" s="152">
        <f t="shared" si="7"/>
        <v>11422</v>
      </c>
      <c r="Q20" s="156">
        <f t="shared" si="8"/>
        <v>2.9000000000000001E-2</v>
      </c>
    </row>
    <row r="21" spans="3:17">
      <c r="D21" s="146" t="s">
        <v>162</v>
      </c>
      <c r="E21" s="147"/>
      <c r="F21" s="147"/>
      <c r="G21" s="147"/>
      <c r="H21" s="147"/>
      <c r="I21" s="147"/>
      <c r="J21" s="147"/>
      <c r="K21" s="147"/>
      <c r="L21" s="144" t="s">
        <v>158</v>
      </c>
      <c r="M21" s="144"/>
      <c r="N21" s="144"/>
      <c r="O21" s="144"/>
    </row>
    <row r="22" spans="3:17">
      <c r="D22" s="145" t="s">
        <v>163</v>
      </c>
      <c r="L22" s="143"/>
      <c r="M22" s="143"/>
      <c r="N22" s="143"/>
      <c r="O22" s="143"/>
      <c r="Q22" s="143" t="s">
        <v>149</v>
      </c>
    </row>
    <row r="23" spans="3:17">
      <c r="C23" s="250" t="s">
        <v>164</v>
      </c>
      <c r="D23" s="250"/>
      <c r="E23" s="148" t="s">
        <v>36</v>
      </c>
      <c r="F23" s="148" t="s">
        <v>45</v>
      </c>
      <c r="G23" s="148" t="s">
        <v>82</v>
      </c>
      <c r="H23" s="148" t="s">
        <v>118</v>
      </c>
      <c r="I23" s="148" t="s">
        <v>127</v>
      </c>
      <c r="J23" s="148" t="s">
        <v>136</v>
      </c>
      <c r="K23" s="148" t="s">
        <v>138</v>
      </c>
      <c r="L23" s="148" t="s">
        <v>140</v>
      </c>
      <c r="M23" s="148" t="s">
        <v>143</v>
      </c>
      <c r="N23" s="148" t="s">
        <v>142</v>
      </c>
      <c r="O23" s="148" t="s">
        <v>144</v>
      </c>
      <c r="P23" s="148" t="s">
        <v>151</v>
      </c>
      <c r="Q23" s="148" t="s">
        <v>152</v>
      </c>
    </row>
    <row r="24" spans="3:17">
      <c r="C24" s="149"/>
      <c r="D24" s="150" t="s">
        <v>165</v>
      </c>
      <c r="E24" s="151">
        <f>SUM(E25:E29)</f>
        <v>0</v>
      </c>
      <c r="F24" s="151">
        <f t="shared" ref="F24:O24" si="9">SUM(F25:F29)</f>
        <v>0</v>
      </c>
      <c r="G24" s="151">
        <f t="shared" si="9"/>
        <v>0</v>
      </c>
      <c r="H24" s="151">
        <f t="shared" si="9"/>
        <v>0</v>
      </c>
      <c r="I24" s="151">
        <f t="shared" si="9"/>
        <v>0</v>
      </c>
      <c r="J24" s="151">
        <f t="shared" si="9"/>
        <v>0</v>
      </c>
      <c r="K24" s="151">
        <f t="shared" si="9"/>
        <v>0</v>
      </c>
      <c r="L24" s="151">
        <f t="shared" si="9"/>
        <v>0</v>
      </c>
      <c r="M24" s="151">
        <f>SUM(M25:M29)</f>
        <v>0</v>
      </c>
      <c r="N24" s="151">
        <f t="shared" si="9"/>
        <v>0</v>
      </c>
      <c r="O24" s="151">
        <f t="shared" si="9"/>
        <v>0</v>
      </c>
      <c r="P24" s="152">
        <f>SUM(P25:P29)</f>
        <v>0</v>
      </c>
      <c r="Q24" s="153" t="e">
        <f>SUM(Q25:Q29)</f>
        <v>#DIV/0!</v>
      </c>
    </row>
    <row r="25" spans="3:17">
      <c r="C25" s="149"/>
      <c r="D25" s="154" t="s">
        <v>154</v>
      </c>
      <c r="E25" s="155">
        <v>0</v>
      </c>
      <c r="F25" s="155">
        <v>0</v>
      </c>
      <c r="G25" s="155">
        <v>0</v>
      </c>
      <c r="H25" s="155">
        <v>0</v>
      </c>
      <c r="I25" s="155">
        <v>0</v>
      </c>
      <c r="J25" s="155">
        <v>0</v>
      </c>
      <c r="K25" s="155">
        <v>0</v>
      </c>
      <c r="L25" s="155">
        <v>0</v>
      </c>
      <c r="M25" s="155">
        <v>0</v>
      </c>
      <c r="N25" s="155">
        <v>0</v>
      </c>
      <c r="O25" s="155">
        <v>0</v>
      </c>
      <c r="P25" s="152">
        <f>ROUND(AVERAGE(E25:O25),0)</f>
        <v>0</v>
      </c>
      <c r="Q25" s="156" t="e">
        <f>ROUND(P25/P$24,3)</f>
        <v>#DIV/0!</v>
      </c>
    </row>
    <row r="26" spans="3:17">
      <c r="C26" s="149"/>
      <c r="D26" s="154" t="s">
        <v>155</v>
      </c>
      <c r="E26" s="157">
        <v>0</v>
      </c>
      <c r="F26" s="157">
        <v>0</v>
      </c>
      <c r="G26" s="157">
        <v>0</v>
      </c>
      <c r="H26" s="157">
        <v>0</v>
      </c>
      <c r="I26" s="157">
        <v>0</v>
      </c>
      <c r="J26" s="157">
        <v>0</v>
      </c>
      <c r="K26" s="157">
        <v>0</v>
      </c>
      <c r="L26" s="157">
        <v>0</v>
      </c>
      <c r="M26" s="157">
        <v>0</v>
      </c>
      <c r="N26" s="157">
        <v>0</v>
      </c>
      <c r="O26" s="157">
        <v>0</v>
      </c>
      <c r="P26" s="152">
        <f t="shared" ref="P26:P29" si="10">ROUND(AVERAGE(E26:O26),0)</f>
        <v>0</v>
      </c>
      <c r="Q26" s="156" t="e">
        <f t="shared" ref="Q26:Q29" si="11">ROUND(P26/P$24,3)</f>
        <v>#DIV/0!</v>
      </c>
    </row>
    <row r="27" spans="3:17">
      <c r="C27" s="149"/>
      <c r="D27" s="154" t="s">
        <v>166</v>
      </c>
      <c r="E27" s="157">
        <v>0</v>
      </c>
      <c r="F27" s="157">
        <v>0</v>
      </c>
      <c r="G27" s="157">
        <v>0</v>
      </c>
      <c r="H27" s="157">
        <v>0</v>
      </c>
      <c r="I27" s="157">
        <v>0</v>
      </c>
      <c r="J27" s="157">
        <v>0</v>
      </c>
      <c r="K27" s="157">
        <v>0</v>
      </c>
      <c r="L27" s="157">
        <v>0</v>
      </c>
      <c r="M27" s="157">
        <v>0</v>
      </c>
      <c r="N27" s="157">
        <v>0</v>
      </c>
      <c r="O27" s="157">
        <v>0</v>
      </c>
      <c r="P27" s="152">
        <f t="shared" si="10"/>
        <v>0</v>
      </c>
      <c r="Q27" s="156" t="e">
        <f>ROUND(P27/P$24,3)</f>
        <v>#DIV/0!</v>
      </c>
    </row>
    <row r="28" spans="3:17" ht="26.4">
      <c r="C28" s="149"/>
      <c r="D28" s="154" t="s">
        <v>156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7">
        <v>0</v>
      </c>
      <c r="L28" s="157">
        <v>0</v>
      </c>
      <c r="M28" s="157">
        <v>0</v>
      </c>
      <c r="N28" s="157">
        <v>0</v>
      </c>
      <c r="O28" s="157">
        <v>0</v>
      </c>
      <c r="P28" s="152">
        <f t="shared" si="10"/>
        <v>0</v>
      </c>
      <c r="Q28" s="156" t="e">
        <f t="shared" si="11"/>
        <v>#DIV/0!</v>
      </c>
    </row>
    <row r="29" spans="3:17">
      <c r="C29" s="149"/>
      <c r="D29" s="154" t="s">
        <v>157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  <c r="J29" s="157">
        <v>0</v>
      </c>
      <c r="K29" s="157">
        <v>0</v>
      </c>
      <c r="L29" s="157">
        <v>0</v>
      </c>
      <c r="M29" s="157">
        <v>0</v>
      </c>
      <c r="N29" s="157">
        <v>0</v>
      </c>
      <c r="O29" s="157">
        <v>0</v>
      </c>
      <c r="P29" s="152">
        <f t="shared" si="10"/>
        <v>0</v>
      </c>
      <c r="Q29" s="156" t="e">
        <f t="shared" si="11"/>
        <v>#DIV/0!</v>
      </c>
    </row>
  </sheetData>
  <mergeCells count="3">
    <mergeCell ref="C5:D5"/>
    <mergeCell ref="C14:D14"/>
    <mergeCell ref="C23:D23"/>
  </mergeCells>
  <phoneticPr fontId="2"/>
  <pageMargins left="0.7" right="0.7" top="0.75" bottom="0.75" header="0.3" footer="0.3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S29"/>
  <sheetViews>
    <sheetView workbookViewId="0">
      <selection activeCell="Q7" sqref="Q7:Q11"/>
    </sheetView>
  </sheetViews>
  <sheetFormatPr defaultRowHeight="18"/>
  <sheetData>
    <row r="1" spans="2:19">
      <c r="B1" s="141" t="s">
        <v>182</v>
      </c>
    </row>
    <row r="2" spans="2:19">
      <c r="B2" s="141">
        <v>3.1</v>
      </c>
      <c r="D2" s="141" t="s">
        <v>185</v>
      </c>
    </row>
    <row r="3" spans="2:19">
      <c r="F3" s="141" t="s">
        <v>186</v>
      </c>
    </row>
    <row r="4" spans="2:19">
      <c r="D4" s="142" t="s">
        <v>187</v>
      </c>
      <c r="L4" s="143"/>
      <c r="M4" s="143"/>
      <c r="N4" s="143"/>
      <c r="O4" s="143"/>
      <c r="Q4" s="143" t="s">
        <v>149</v>
      </c>
    </row>
    <row r="5" spans="2:19">
      <c r="C5" s="249" t="s">
        <v>188</v>
      </c>
      <c r="D5" s="249"/>
      <c r="E5" s="148" t="s">
        <v>36</v>
      </c>
      <c r="F5" s="148" t="s">
        <v>45</v>
      </c>
      <c r="G5" s="148" t="s">
        <v>82</v>
      </c>
      <c r="H5" s="148" t="s">
        <v>118</v>
      </c>
      <c r="I5" s="148" t="s">
        <v>127</v>
      </c>
      <c r="J5" s="148" t="s">
        <v>136</v>
      </c>
      <c r="K5" s="148" t="s">
        <v>138</v>
      </c>
      <c r="L5" s="148" t="s">
        <v>140</v>
      </c>
      <c r="M5" s="148" t="s">
        <v>143</v>
      </c>
      <c r="N5" s="148" t="s">
        <v>142</v>
      </c>
      <c r="O5" s="148" t="s">
        <v>144</v>
      </c>
      <c r="P5" s="148" t="s">
        <v>151</v>
      </c>
      <c r="Q5" s="148" t="s">
        <v>152</v>
      </c>
    </row>
    <row r="6" spans="2:19">
      <c r="C6" s="149"/>
      <c r="D6" s="150" t="s">
        <v>153</v>
      </c>
      <c r="E6" s="151">
        <f t="shared" ref="E6:L6" si="0">SUM(E7:E11)</f>
        <v>216456</v>
      </c>
      <c r="F6" s="151">
        <f t="shared" si="0"/>
        <v>213482</v>
      </c>
      <c r="G6" s="151">
        <f t="shared" si="0"/>
        <v>217435</v>
      </c>
      <c r="H6" s="151">
        <f t="shared" si="0"/>
        <v>207216</v>
      </c>
      <c r="I6" s="151">
        <f t="shared" si="0"/>
        <v>208078</v>
      </c>
      <c r="J6" s="151">
        <f t="shared" si="0"/>
        <v>209254</v>
      </c>
      <c r="K6" s="151">
        <f t="shared" si="0"/>
        <v>192339</v>
      </c>
      <c r="L6" s="151">
        <f t="shared" si="0"/>
        <v>197558</v>
      </c>
      <c r="M6" s="151">
        <f t="shared" ref="M6:O6" si="1">SUM(M7:M11)</f>
        <v>192821</v>
      </c>
      <c r="N6" s="151">
        <f t="shared" si="1"/>
        <v>166443</v>
      </c>
      <c r="O6" s="151">
        <f t="shared" si="1"/>
        <v>166174</v>
      </c>
      <c r="P6" s="152">
        <f>SUM(P7:P11)</f>
        <v>198841</v>
      </c>
      <c r="Q6" s="153">
        <f>SUM(Q7:Q11)</f>
        <v>1</v>
      </c>
    </row>
    <row r="7" spans="2:19">
      <c r="C7" s="149"/>
      <c r="D7" s="163" t="s">
        <v>154</v>
      </c>
      <c r="E7" s="164">
        <f t="shared" ref="E7:O11" si="2">E16+E25</f>
        <v>142623</v>
      </c>
      <c r="F7" s="164">
        <f t="shared" si="2"/>
        <v>145628</v>
      </c>
      <c r="G7" s="164">
        <f t="shared" si="2"/>
        <v>147382</v>
      </c>
      <c r="H7" s="164">
        <f t="shared" si="2"/>
        <v>147831</v>
      </c>
      <c r="I7" s="164">
        <f t="shared" si="2"/>
        <v>149218</v>
      </c>
      <c r="J7" s="164">
        <f t="shared" si="2"/>
        <v>150314</v>
      </c>
      <c r="K7" s="164">
        <f t="shared" si="2"/>
        <v>152433</v>
      </c>
      <c r="L7" s="164">
        <f t="shared" si="2"/>
        <v>153758</v>
      </c>
      <c r="M7" s="164">
        <f t="shared" si="2"/>
        <v>150045</v>
      </c>
      <c r="N7" s="164">
        <f t="shared" si="2"/>
        <v>127319</v>
      </c>
      <c r="O7" s="164">
        <f t="shared" si="2"/>
        <v>128274</v>
      </c>
      <c r="P7" s="152">
        <f>ROUND(AVERAGE(E7:O7),0)</f>
        <v>144984</v>
      </c>
      <c r="Q7" s="156">
        <f>ROUND(P7/P$6,3)</f>
        <v>0.72899999999999998</v>
      </c>
    </row>
    <row r="8" spans="2:19">
      <c r="C8" s="149"/>
      <c r="D8" s="163" t="s">
        <v>155</v>
      </c>
      <c r="E8" s="165">
        <f t="shared" si="2"/>
        <v>32271</v>
      </c>
      <c r="F8" s="165">
        <f t="shared" si="2"/>
        <v>30745</v>
      </c>
      <c r="G8" s="165">
        <f t="shared" si="2"/>
        <v>33655</v>
      </c>
      <c r="H8" s="165">
        <f t="shared" si="2"/>
        <v>27416</v>
      </c>
      <c r="I8" s="165">
        <f t="shared" si="2"/>
        <v>23836</v>
      </c>
      <c r="J8" s="165">
        <f t="shared" si="2"/>
        <v>24287</v>
      </c>
      <c r="K8" s="165">
        <f t="shared" si="2"/>
        <v>7317</v>
      </c>
      <c r="L8" s="165">
        <f t="shared" si="2"/>
        <v>9526</v>
      </c>
      <c r="M8" s="165">
        <f t="shared" si="2"/>
        <v>10324</v>
      </c>
      <c r="N8" s="165">
        <f t="shared" si="2"/>
        <v>7233</v>
      </c>
      <c r="O8" s="165">
        <f t="shared" si="2"/>
        <v>6812</v>
      </c>
      <c r="P8" s="152">
        <f t="shared" ref="P8:P11" si="3">ROUND(AVERAGE(E8:O8),0)</f>
        <v>19402</v>
      </c>
      <c r="Q8" s="156">
        <f t="shared" ref="Q8:Q11" si="4">ROUND(P8/P$6,3)</f>
        <v>9.8000000000000004E-2</v>
      </c>
    </row>
    <row r="9" spans="2:19">
      <c r="C9" s="149"/>
      <c r="D9" s="163" t="s">
        <v>166</v>
      </c>
      <c r="E9" s="165">
        <f t="shared" si="2"/>
        <v>14890</v>
      </c>
      <c r="F9" s="165">
        <f t="shared" si="2"/>
        <v>14148</v>
      </c>
      <c r="G9" s="165">
        <f t="shared" si="2"/>
        <v>13260</v>
      </c>
      <c r="H9" s="165">
        <f t="shared" si="2"/>
        <v>12741</v>
      </c>
      <c r="I9" s="165">
        <f t="shared" si="2"/>
        <v>12345</v>
      </c>
      <c r="J9" s="165">
        <f t="shared" si="2"/>
        <v>11563</v>
      </c>
      <c r="K9" s="165">
        <f t="shared" si="2"/>
        <v>10184</v>
      </c>
      <c r="L9" s="165">
        <f t="shared" si="2"/>
        <v>10225</v>
      </c>
      <c r="M9" s="165">
        <f t="shared" si="2"/>
        <v>9973</v>
      </c>
      <c r="N9" s="165">
        <f t="shared" si="2"/>
        <v>8231</v>
      </c>
      <c r="O9" s="165">
        <f t="shared" si="2"/>
        <v>7942</v>
      </c>
      <c r="P9" s="152">
        <f t="shared" si="3"/>
        <v>11409</v>
      </c>
      <c r="Q9" s="156">
        <f t="shared" si="4"/>
        <v>5.7000000000000002E-2</v>
      </c>
    </row>
    <row r="10" spans="2:19" ht="26.4">
      <c r="C10" s="149"/>
      <c r="D10" s="163" t="s">
        <v>156</v>
      </c>
      <c r="E10" s="165">
        <f t="shared" si="2"/>
        <v>0</v>
      </c>
      <c r="F10" s="165">
        <f t="shared" si="2"/>
        <v>0</v>
      </c>
      <c r="G10" s="165">
        <f t="shared" si="2"/>
        <v>0</v>
      </c>
      <c r="H10" s="165">
        <f t="shared" si="2"/>
        <v>0</v>
      </c>
      <c r="I10" s="165">
        <f t="shared" si="2"/>
        <v>0</v>
      </c>
      <c r="J10" s="165">
        <f t="shared" si="2"/>
        <v>0</v>
      </c>
      <c r="K10" s="165">
        <f t="shared" si="2"/>
        <v>0</v>
      </c>
      <c r="L10" s="165">
        <f t="shared" si="2"/>
        <v>0</v>
      </c>
      <c r="M10" s="165">
        <f t="shared" si="2"/>
        <v>0</v>
      </c>
      <c r="N10" s="165">
        <f t="shared" si="2"/>
        <v>0</v>
      </c>
      <c r="O10" s="165">
        <f t="shared" si="2"/>
        <v>0</v>
      </c>
      <c r="P10" s="152">
        <f t="shared" si="3"/>
        <v>0</v>
      </c>
      <c r="Q10" s="156">
        <f t="shared" si="4"/>
        <v>0</v>
      </c>
    </row>
    <row r="11" spans="2:19">
      <c r="C11" s="149"/>
      <c r="D11" s="163" t="s">
        <v>157</v>
      </c>
      <c r="E11" s="165">
        <f t="shared" si="2"/>
        <v>26672</v>
      </c>
      <c r="F11" s="165">
        <f t="shared" si="2"/>
        <v>22961</v>
      </c>
      <c r="G11" s="165">
        <f t="shared" si="2"/>
        <v>23138</v>
      </c>
      <c r="H11" s="165">
        <f t="shared" si="2"/>
        <v>19228</v>
      </c>
      <c r="I11" s="165">
        <f t="shared" si="2"/>
        <v>22679</v>
      </c>
      <c r="J11" s="165">
        <f t="shared" si="2"/>
        <v>23090</v>
      </c>
      <c r="K11" s="165">
        <f t="shared" si="2"/>
        <v>22405</v>
      </c>
      <c r="L11" s="165">
        <f t="shared" si="2"/>
        <v>24049</v>
      </c>
      <c r="M11" s="165">
        <f t="shared" si="2"/>
        <v>22479</v>
      </c>
      <c r="N11" s="165">
        <f t="shared" si="2"/>
        <v>23660</v>
      </c>
      <c r="O11" s="165">
        <f t="shared" si="2"/>
        <v>23146</v>
      </c>
      <c r="P11" s="152">
        <f t="shared" si="3"/>
        <v>23046</v>
      </c>
      <c r="Q11" s="156">
        <f t="shared" si="4"/>
        <v>0.11600000000000001</v>
      </c>
    </row>
    <row r="12" spans="2:19">
      <c r="L12" s="144" t="s">
        <v>158</v>
      </c>
      <c r="M12" s="144"/>
      <c r="N12" s="144"/>
      <c r="O12" s="144"/>
    </row>
    <row r="13" spans="2:19">
      <c r="D13" s="145" t="s">
        <v>189</v>
      </c>
      <c r="L13" s="143"/>
      <c r="M13" s="143"/>
      <c r="N13" s="143"/>
      <c r="O13" s="143"/>
      <c r="Q13" s="143" t="s">
        <v>149</v>
      </c>
    </row>
    <row r="14" spans="2:19">
      <c r="C14" s="249" t="s">
        <v>190</v>
      </c>
      <c r="D14" s="249"/>
      <c r="E14" s="148" t="s">
        <v>36</v>
      </c>
      <c r="F14" s="148" t="s">
        <v>45</v>
      </c>
      <c r="G14" s="148" t="s">
        <v>82</v>
      </c>
      <c r="H14" s="148" t="s">
        <v>118</v>
      </c>
      <c r="I14" s="148" t="s">
        <v>127</v>
      </c>
      <c r="J14" s="148" t="s">
        <v>136</v>
      </c>
      <c r="K14" s="148" t="s">
        <v>138</v>
      </c>
      <c r="L14" s="148" t="s">
        <v>140</v>
      </c>
      <c r="M14" s="148" t="s">
        <v>143</v>
      </c>
      <c r="N14" s="148" t="s">
        <v>142</v>
      </c>
      <c r="O14" s="148" t="s">
        <v>144</v>
      </c>
      <c r="P14" s="148" t="s">
        <v>151</v>
      </c>
      <c r="Q14" s="148" t="s">
        <v>152</v>
      </c>
    </row>
    <row r="15" spans="2:19">
      <c r="C15" s="149"/>
      <c r="D15" s="150" t="s">
        <v>161</v>
      </c>
      <c r="E15" s="151">
        <f t="shared" ref="E15:L15" si="5">SUM(E16:E20)</f>
        <v>138457</v>
      </c>
      <c r="F15" s="151">
        <f t="shared" si="5"/>
        <v>141264</v>
      </c>
      <c r="G15" s="151">
        <f t="shared" si="5"/>
        <v>142861</v>
      </c>
      <c r="H15" s="151">
        <f t="shared" si="5"/>
        <v>142034</v>
      </c>
      <c r="I15" s="151">
        <f t="shared" si="5"/>
        <v>142950</v>
      </c>
      <c r="J15" s="151">
        <f t="shared" si="5"/>
        <v>143642</v>
      </c>
      <c r="K15" s="151">
        <f t="shared" si="5"/>
        <v>148027</v>
      </c>
      <c r="L15" s="151">
        <f t="shared" si="5"/>
        <v>149290</v>
      </c>
      <c r="M15" s="151">
        <f t="shared" ref="M15:O15" si="6">SUM(M16:M20)</f>
        <v>145593</v>
      </c>
      <c r="N15" s="151">
        <f t="shared" si="6"/>
        <v>123004</v>
      </c>
      <c r="O15" s="151">
        <f t="shared" si="6"/>
        <v>123782</v>
      </c>
      <c r="P15" s="152">
        <f>SUM(P16:P20)</f>
        <v>140082</v>
      </c>
      <c r="Q15" s="153">
        <f>SUM(Q16:Q20)</f>
        <v>1.0010000000000001</v>
      </c>
      <c r="S15">
        <v>112504</v>
      </c>
    </row>
    <row r="16" spans="2:19">
      <c r="C16" s="149"/>
      <c r="D16" s="163" t="s">
        <v>154</v>
      </c>
      <c r="E16" s="164">
        <v>124645</v>
      </c>
      <c r="F16" s="164">
        <v>128029</v>
      </c>
      <c r="G16" s="164">
        <v>129615</v>
      </c>
      <c r="H16" s="164">
        <v>129616</v>
      </c>
      <c r="I16" s="164">
        <v>130913</v>
      </c>
      <c r="J16" s="164">
        <v>132218</v>
      </c>
      <c r="K16" s="164">
        <v>135961</v>
      </c>
      <c r="L16" s="164">
        <v>137307</v>
      </c>
      <c r="M16" s="164">
        <v>134018</v>
      </c>
      <c r="N16" s="164">
        <v>112136</v>
      </c>
      <c r="O16" s="164">
        <v>112504</v>
      </c>
      <c r="P16" s="152">
        <f>ROUND(AVERAGE(E16:O16),0)</f>
        <v>127906</v>
      </c>
      <c r="Q16" s="156">
        <f>ROUND(P16/P$15,3)</f>
        <v>0.91300000000000003</v>
      </c>
      <c r="S16">
        <v>448</v>
      </c>
    </row>
    <row r="17" spans="3:19">
      <c r="C17" s="149"/>
      <c r="D17" s="163" t="s">
        <v>155</v>
      </c>
      <c r="E17" s="165">
        <v>291</v>
      </c>
      <c r="F17" s="165">
        <v>240</v>
      </c>
      <c r="G17" s="165">
        <v>383</v>
      </c>
      <c r="H17" s="165">
        <v>225</v>
      </c>
      <c r="I17" s="165">
        <v>204</v>
      </c>
      <c r="J17" s="165">
        <v>219</v>
      </c>
      <c r="K17" s="165">
        <v>742</v>
      </c>
      <c r="L17" s="165">
        <v>454</v>
      </c>
      <c r="M17" s="165">
        <v>447</v>
      </c>
      <c r="N17" s="165">
        <v>558</v>
      </c>
      <c r="O17" s="165">
        <v>448</v>
      </c>
      <c r="P17" s="152">
        <f t="shared" ref="P17:P20" si="7">ROUND(AVERAGE(E17:O17),0)</f>
        <v>383</v>
      </c>
      <c r="Q17" s="156">
        <f t="shared" ref="Q17:Q20" si="8">ROUND(P17/P$15,3)</f>
        <v>3.0000000000000001E-3</v>
      </c>
      <c r="S17">
        <v>6577</v>
      </c>
    </row>
    <row r="18" spans="3:19">
      <c r="C18" s="149"/>
      <c r="D18" s="163" t="s">
        <v>166</v>
      </c>
      <c r="E18" s="165">
        <v>11580</v>
      </c>
      <c r="F18" s="165">
        <v>10948</v>
      </c>
      <c r="G18" s="165">
        <v>10349</v>
      </c>
      <c r="H18" s="165">
        <v>9898</v>
      </c>
      <c r="I18" s="165">
        <v>9552</v>
      </c>
      <c r="J18" s="165">
        <v>9057</v>
      </c>
      <c r="K18" s="165">
        <v>8584</v>
      </c>
      <c r="L18" s="165">
        <v>8254</v>
      </c>
      <c r="M18" s="165">
        <v>7943</v>
      </c>
      <c r="N18" s="165">
        <v>6789</v>
      </c>
      <c r="O18" s="165">
        <v>6577</v>
      </c>
      <c r="P18" s="152">
        <f t="shared" si="7"/>
        <v>9048</v>
      </c>
      <c r="Q18" s="156">
        <f t="shared" si="8"/>
        <v>6.5000000000000002E-2</v>
      </c>
      <c r="S18">
        <v>0</v>
      </c>
    </row>
    <row r="19" spans="3:19" ht="26.4">
      <c r="C19" s="149"/>
      <c r="D19" s="163" t="s">
        <v>156</v>
      </c>
      <c r="E19" s="165">
        <v>0</v>
      </c>
      <c r="F19" s="165">
        <v>0</v>
      </c>
      <c r="G19" s="165">
        <v>0</v>
      </c>
      <c r="H19" s="165">
        <v>0</v>
      </c>
      <c r="I19" s="165">
        <v>0</v>
      </c>
      <c r="J19" s="165">
        <v>0</v>
      </c>
      <c r="K19" s="165">
        <v>0</v>
      </c>
      <c r="L19" s="165">
        <v>0</v>
      </c>
      <c r="M19" s="165">
        <v>0</v>
      </c>
      <c r="N19" s="165">
        <v>0</v>
      </c>
      <c r="O19" s="165">
        <v>0</v>
      </c>
      <c r="P19" s="152">
        <f t="shared" si="7"/>
        <v>0</v>
      </c>
      <c r="Q19" s="156">
        <f>ROUND(P19/P$15,3)</f>
        <v>0</v>
      </c>
      <c r="S19">
        <v>4253</v>
      </c>
    </row>
    <row r="20" spans="3:19">
      <c r="C20" s="149"/>
      <c r="D20" s="163" t="s">
        <v>157</v>
      </c>
      <c r="E20" s="165">
        <v>1941</v>
      </c>
      <c r="F20" s="165">
        <v>2047</v>
      </c>
      <c r="G20" s="165">
        <v>2514</v>
      </c>
      <c r="H20" s="165">
        <v>2295</v>
      </c>
      <c r="I20" s="165">
        <v>2281</v>
      </c>
      <c r="J20" s="165">
        <v>2148</v>
      </c>
      <c r="K20" s="165">
        <v>2740</v>
      </c>
      <c r="L20" s="165">
        <v>3275</v>
      </c>
      <c r="M20" s="165">
        <v>3185</v>
      </c>
      <c r="N20" s="165">
        <v>3521</v>
      </c>
      <c r="O20" s="165">
        <v>4253</v>
      </c>
      <c r="P20" s="152">
        <f t="shared" si="7"/>
        <v>2745</v>
      </c>
      <c r="Q20" s="156">
        <f t="shared" si="8"/>
        <v>0.02</v>
      </c>
      <c r="S20">
        <v>15770</v>
      </c>
    </row>
    <row r="21" spans="3:19">
      <c r="D21" s="146" t="s">
        <v>162</v>
      </c>
      <c r="E21" s="147"/>
      <c r="F21" s="147"/>
      <c r="G21" s="147"/>
      <c r="H21" s="147"/>
      <c r="I21" s="147"/>
      <c r="J21" s="147"/>
      <c r="K21" s="147"/>
      <c r="L21" s="144" t="s">
        <v>158</v>
      </c>
      <c r="M21" s="144"/>
      <c r="N21" s="144"/>
      <c r="O21" s="144"/>
      <c r="S21">
        <v>6364</v>
      </c>
    </row>
    <row r="22" spans="3:19">
      <c r="D22" s="145" t="s">
        <v>183</v>
      </c>
      <c r="L22" s="143"/>
      <c r="M22" s="143"/>
      <c r="N22" s="143"/>
      <c r="O22" s="143"/>
      <c r="Q22" s="143" t="s">
        <v>149</v>
      </c>
      <c r="S22">
        <v>1365</v>
      </c>
    </row>
    <row r="23" spans="3:19">
      <c r="C23" s="250" t="s">
        <v>184</v>
      </c>
      <c r="D23" s="250"/>
      <c r="E23" s="148" t="s">
        <v>36</v>
      </c>
      <c r="F23" s="148" t="s">
        <v>45</v>
      </c>
      <c r="G23" s="148" t="s">
        <v>82</v>
      </c>
      <c r="H23" s="148" t="s">
        <v>118</v>
      </c>
      <c r="I23" s="148" t="s">
        <v>127</v>
      </c>
      <c r="J23" s="148" t="s">
        <v>136</v>
      </c>
      <c r="K23" s="148" t="s">
        <v>138</v>
      </c>
      <c r="L23" s="148" t="s">
        <v>140</v>
      </c>
      <c r="M23" s="148" t="s">
        <v>143</v>
      </c>
      <c r="N23" s="148" t="s">
        <v>142</v>
      </c>
      <c r="O23" s="148" t="s">
        <v>144</v>
      </c>
      <c r="P23" s="148" t="s">
        <v>151</v>
      </c>
      <c r="Q23" s="148" t="s">
        <v>152</v>
      </c>
      <c r="S23">
        <v>0</v>
      </c>
    </row>
    <row r="24" spans="3:19">
      <c r="C24" s="149"/>
      <c r="D24" s="150" t="s">
        <v>165</v>
      </c>
      <c r="E24" s="151">
        <f>SUM(E25:E29)</f>
        <v>77999</v>
      </c>
      <c r="F24" s="151">
        <f t="shared" ref="F24:O24" si="9">SUM(F25:F29)</f>
        <v>72218</v>
      </c>
      <c r="G24" s="151">
        <f t="shared" si="9"/>
        <v>74574</v>
      </c>
      <c r="H24" s="151">
        <f t="shared" si="9"/>
        <v>65182</v>
      </c>
      <c r="I24" s="151">
        <f t="shared" si="9"/>
        <v>65128</v>
      </c>
      <c r="J24" s="151">
        <f t="shared" si="9"/>
        <v>65612</v>
      </c>
      <c r="K24" s="151">
        <f t="shared" si="9"/>
        <v>44312</v>
      </c>
      <c r="L24" s="151">
        <f t="shared" si="9"/>
        <v>48268</v>
      </c>
      <c r="M24" s="151">
        <f>SUM(M25:M29)</f>
        <v>47228</v>
      </c>
      <c r="N24" s="151">
        <f t="shared" si="9"/>
        <v>43439</v>
      </c>
      <c r="O24" s="151">
        <f t="shared" si="9"/>
        <v>42392</v>
      </c>
      <c r="P24" s="152">
        <f>SUM(P25:P29)</f>
        <v>58759</v>
      </c>
      <c r="Q24" s="153">
        <f>SUM(Q25:Q29)</f>
        <v>1</v>
      </c>
      <c r="S24">
        <v>18893</v>
      </c>
    </row>
    <row r="25" spans="3:19">
      <c r="C25" s="149"/>
      <c r="D25" s="163" t="s">
        <v>154</v>
      </c>
      <c r="E25" s="164">
        <v>17978</v>
      </c>
      <c r="F25" s="164">
        <v>17599</v>
      </c>
      <c r="G25" s="164">
        <v>17767</v>
      </c>
      <c r="H25" s="164">
        <v>18215</v>
      </c>
      <c r="I25" s="164">
        <v>18305</v>
      </c>
      <c r="J25" s="164">
        <v>18096</v>
      </c>
      <c r="K25" s="164">
        <v>16472</v>
      </c>
      <c r="L25" s="164">
        <v>16451</v>
      </c>
      <c r="M25" s="164">
        <v>16027</v>
      </c>
      <c r="N25" s="164">
        <v>15183</v>
      </c>
      <c r="O25" s="164">
        <v>15770</v>
      </c>
      <c r="P25" s="152">
        <f>ROUND(AVERAGE(E25:O25),0)</f>
        <v>17078</v>
      </c>
      <c r="Q25" s="156">
        <f>ROUND(P25/P$24,3)</f>
        <v>0.29099999999999998</v>
      </c>
    </row>
    <row r="26" spans="3:19">
      <c r="C26" s="149"/>
      <c r="D26" s="163" t="s">
        <v>155</v>
      </c>
      <c r="E26" s="165">
        <v>31980</v>
      </c>
      <c r="F26" s="165">
        <v>30505</v>
      </c>
      <c r="G26" s="165">
        <v>33272</v>
      </c>
      <c r="H26" s="165">
        <v>27191</v>
      </c>
      <c r="I26" s="165">
        <v>23632</v>
      </c>
      <c r="J26" s="165">
        <v>24068</v>
      </c>
      <c r="K26" s="165">
        <v>6575</v>
      </c>
      <c r="L26" s="165">
        <v>9072</v>
      </c>
      <c r="M26" s="165">
        <v>9877</v>
      </c>
      <c r="N26" s="165">
        <v>6675</v>
      </c>
      <c r="O26" s="165">
        <v>6364</v>
      </c>
      <c r="P26" s="152">
        <f t="shared" ref="P26:P29" si="10">ROUND(AVERAGE(E26:O26),0)</f>
        <v>19019</v>
      </c>
      <c r="Q26" s="156">
        <f t="shared" ref="Q26:Q29" si="11">ROUND(P26/P$24,3)</f>
        <v>0.32400000000000001</v>
      </c>
    </row>
    <row r="27" spans="3:19">
      <c r="C27" s="149"/>
      <c r="D27" s="163" t="s">
        <v>166</v>
      </c>
      <c r="E27" s="165">
        <v>3310</v>
      </c>
      <c r="F27" s="165">
        <v>3200</v>
      </c>
      <c r="G27" s="165">
        <v>2911</v>
      </c>
      <c r="H27" s="165">
        <v>2843</v>
      </c>
      <c r="I27" s="165">
        <v>2793</v>
      </c>
      <c r="J27" s="165">
        <v>2506</v>
      </c>
      <c r="K27" s="165">
        <v>1600</v>
      </c>
      <c r="L27" s="165">
        <v>1971</v>
      </c>
      <c r="M27" s="165">
        <v>2030</v>
      </c>
      <c r="N27" s="165">
        <v>1442</v>
      </c>
      <c r="O27" s="165">
        <v>1365</v>
      </c>
      <c r="P27" s="152">
        <f t="shared" si="10"/>
        <v>2361</v>
      </c>
      <c r="Q27" s="156">
        <f>ROUND(P27/P$24,3)</f>
        <v>0.04</v>
      </c>
    </row>
    <row r="28" spans="3:19" ht="26.4">
      <c r="C28" s="149"/>
      <c r="D28" s="163" t="s">
        <v>156</v>
      </c>
      <c r="E28" s="165">
        <v>0</v>
      </c>
      <c r="F28" s="165">
        <v>0</v>
      </c>
      <c r="G28" s="165">
        <v>0</v>
      </c>
      <c r="H28" s="165">
        <v>0</v>
      </c>
      <c r="I28" s="165">
        <v>0</v>
      </c>
      <c r="J28" s="165">
        <v>0</v>
      </c>
      <c r="K28" s="165">
        <v>0</v>
      </c>
      <c r="L28" s="165">
        <v>0</v>
      </c>
      <c r="M28" s="165">
        <v>0</v>
      </c>
      <c r="N28" s="165">
        <v>0</v>
      </c>
      <c r="O28" s="165">
        <v>0</v>
      </c>
      <c r="P28" s="152">
        <f t="shared" si="10"/>
        <v>0</v>
      </c>
      <c r="Q28" s="156">
        <f>ROUND(P28/P$24,3)</f>
        <v>0</v>
      </c>
    </row>
    <row r="29" spans="3:19">
      <c r="C29" s="149"/>
      <c r="D29" s="163" t="s">
        <v>157</v>
      </c>
      <c r="E29" s="165">
        <v>24731</v>
      </c>
      <c r="F29" s="165">
        <v>20914</v>
      </c>
      <c r="G29" s="165">
        <v>20624</v>
      </c>
      <c r="H29" s="165">
        <v>16933</v>
      </c>
      <c r="I29" s="165">
        <v>20398</v>
      </c>
      <c r="J29" s="165">
        <v>20942</v>
      </c>
      <c r="K29" s="165">
        <v>19665</v>
      </c>
      <c r="L29" s="165">
        <v>20774</v>
      </c>
      <c r="M29" s="165">
        <v>19294</v>
      </c>
      <c r="N29" s="165">
        <v>20139</v>
      </c>
      <c r="O29" s="165">
        <v>18893</v>
      </c>
      <c r="P29" s="152">
        <f t="shared" si="10"/>
        <v>20301</v>
      </c>
      <c r="Q29" s="156">
        <f t="shared" si="11"/>
        <v>0.34499999999999997</v>
      </c>
    </row>
  </sheetData>
  <mergeCells count="3">
    <mergeCell ref="C5:D5"/>
    <mergeCell ref="C14:D14"/>
    <mergeCell ref="C23:D23"/>
  </mergeCells>
  <phoneticPr fontId="2"/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29"/>
  <sheetViews>
    <sheetView topLeftCell="A5" workbookViewId="0">
      <selection activeCell="Q7" sqref="Q7:Q11"/>
    </sheetView>
  </sheetViews>
  <sheetFormatPr defaultRowHeight="18"/>
  <sheetData>
    <row r="1" spans="2:17">
      <c r="B1" s="141" t="s">
        <v>145</v>
      </c>
    </row>
    <row r="2" spans="2:17">
      <c r="B2" s="141">
        <v>1.1000000000000001</v>
      </c>
      <c r="D2" s="141" t="s">
        <v>146</v>
      </c>
    </row>
    <row r="3" spans="2:17">
      <c r="F3" s="141" t="s">
        <v>147</v>
      </c>
    </row>
    <row r="4" spans="2:17">
      <c r="D4" s="142" t="s">
        <v>148</v>
      </c>
      <c r="L4" s="143"/>
      <c r="M4" s="143"/>
      <c r="N4" s="143"/>
      <c r="O4" s="143"/>
      <c r="Q4" s="143" t="s">
        <v>149</v>
      </c>
    </row>
    <row r="5" spans="2:17">
      <c r="C5" s="249" t="s">
        <v>150</v>
      </c>
      <c r="D5" s="249"/>
      <c r="E5" s="148" t="s">
        <v>36</v>
      </c>
      <c r="F5" s="148" t="s">
        <v>45</v>
      </c>
      <c r="G5" s="148" t="s">
        <v>82</v>
      </c>
      <c r="H5" s="148" t="s">
        <v>118</v>
      </c>
      <c r="I5" s="148" t="s">
        <v>127</v>
      </c>
      <c r="J5" s="148" t="s">
        <v>136</v>
      </c>
      <c r="K5" s="148" t="s">
        <v>138</v>
      </c>
      <c r="L5" s="148" t="s">
        <v>140</v>
      </c>
      <c r="M5" s="148" t="s">
        <v>143</v>
      </c>
      <c r="N5" s="148" t="s">
        <v>142</v>
      </c>
      <c r="O5" s="148" t="s">
        <v>144</v>
      </c>
      <c r="P5" s="148" t="s">
        <v>151</v>
      </c>
      <c r="Q5" s="148" t="s">
        <v>152</v>
      </c>
    </row>
    <row r="6" spans="2:17">
      <c r="C6" s="149"/>
      <c r="D6" s="150" t="s">
        <v>153</v>
      </c>
      <c r="E6" s="151">
        <f t="shared" ref="E6:L6" si="0">SUM(E7:E11)</f>
        <v>3904</v>
      </c>
      <c r="F6" s="151">
        <f t="shared" si="0"/>
        <v>3892</v>
      </c>
      <c r="G6" s="151">
        <f t="shared" si="0"/>
        <v>3717</v>
      </c>
      <c r="H6" s="151">
        <f t="shared" si="0"/>
        <v>3623</v>
      </c>
      <c r="I6" s="151">
        <f t="shared" si="0"/>
        <v>3471</v>
      </c>
      <c r="J6" s="151">
        <f t="shared" si="0"/>
        <v>3338</v>
      </c>
      <c r="K6" s="151">
        <f t="shared" si="0"/>
        <v>3345</v>
      </c>
      <c r="L6" s="151">
        <f t="shared" si="0"/>
        <v>3297</v>
      </c>
      <c r="M6" s="151">
        <f t="shared" ref="M6:O6" si="1">SUM(M7:M11)</f>
        <v>3267</v>
      </c>
      <c r="N6" s="151">
        <f t="shared" si="1"/>
        <v>3329</v>
      </c>
      <c r="O6" s="151">
        <f t="shared" si="1"/>
        <v>3390</v>
      </c>
      <c r="P6" s="152">
        <f>SUM(P7:P11)</f>
        <v>3506</v>
      </c>
      <c r="Q6" s="153">
        <f>SUM(Q7:Q11)</f>
        <v>0.99900000000000011</v>
      </c>
    </row>
    <row r="7" spans="2:17">
      <c r="C7" s="149"/>
      <c r="D7" s="154" t="s">
        <v>154</v>
      </c>
      <c r="E7" s="155">
        <f t="shared" ref="E7:L11" si="2">E16+E25</f>
        <v>2523</v>
      </c>
      <c r="F7" s="155">
        <f t="shared" si="2"/>
        <v>2568</v>
      </c>
      <c r="G7" s="155">
        <f t="shared" si="2"/>
        <v>2485</v>
      </c>
      <c r="H7" s="155">
        <f t="shared" si="2"/>
        <v>2383</v>
      </c>
      <c r="I7" s="155">
        <f t="shared" si="2"/>
        <v>2331</v>
      </c>
      <c r="J7" s="155">
        <f t="shared" si="2"/>
        <v>2249</v>
      </c>
      <c r="K7" s="155">
        <f t="shared" si="2"/>
        <v>2273</v>
      </c>
      <c r="L7" s="155">
        <f t="shared" si="2"/>
        <v>2220</v>
      </c>
      <c r="M7" s="155">
        <f t="shared" ref="M7:O7" si="3">M16+M25</f>
        <v>2200</v>
      </c>
      <c r="N7" s="155">
        <f t="shared" si="3"/>
        <v>2253</v>
      </c>
      <c r="O7" s="155">
        <f t="shared" si="3"/>
        <v>2241</v>
      </c>
      <c r="P7" s="152">
        <f>ROUND(AVERAGE(E7:O7),0)</f>
        <v>2339</v>
      </c>
      <c r="Q7" s="156">
        <f>ROUND(P7/P$6,3)</f>
        <v>0.66700000000000004</v>
      </c>
    </row>
    <row r="8" spans="2:17">
      <c r="C8" s="149"/>
      <c r="D8" s="154" t="s">
        <v>155</v>
      </c>
      <c r="E8" s="157">
        <f t="shared" si="2"/>
        <v>202</v>
      </c>
      <c r="F8" s="157">
        <f t="shared" si="2"/>
        <v>210</v>
      </c>
      <c r="G8" s="157">
        <f t="shared" si="2"/>
        <v>183</v>
      </c>
      <c r="H8" s="157">
        <f t="shared" si="2"/>
        <v>177</v>
      </c>
      <c r="I8" s="157">
        <f t="shared" si="2"/>
        <v>161</v>
      </c>
      <c r="J8" s="157">
        <f t="shared" si="2"/>
        <v>153</v>
      </c>
      <c r="K8" s="157">
        <f t="shared" si="2"/>
        <v>142</v>
      </c>
      <c r="L8" s="157">
        <f t="shared" si="2"/>
        <v>145</v>
      </c>
      <c r="M8" s="157">
        <f t="shared" ref="M8:O8" si="4">M17+M26</f>
        <v>137</v>
      </c>
      <c r="N8" s="157">
        <f t="shared" si="4"/>
        <v>140</v>
      </c>
      <c r="O8" s="157">
        <f t="shared" si="4"/>
        <v>146</v>
      </c>
      <c r="P8" s="152">
        <f t="shared" ref="P8:P11" si="5">ROUND(AVERAGE(E8:O8),0)</f>
        <v>163</v>
      </c>
      <c r="Q8" s="156">
        <f t="shared" ref="Q8:Q11" si="6">ROUND(P8/P$6,3)</f>
        <v>4.5999999999999999E-2</v>
      </c>
    </row>
    <row r="9" spans="2:17">
      <c r="C9" s="149"/>
      <c r="D9" s="154" t="s">
        <v>166</v>
      </c>
      <c r="E9" s="157">
        <f t="shared" si="2"/>
        <v>545</v>
      </c>
      <c r="F9" s="157">
        <f t="shared" si="2"/>
        <v>508</v>
      </c>
      <c r="G9" s="157">
        <f t="shared" si="2"/>
        <v>467</v>
      </c>
      <c r="H9" s="157">
        <f t="shared" si="2"/>
        <v>483</v>
      </c>
      <c r="I9" s="157">
        <f t="shared" si="2"/>
        <v>431</v>
      </c>
      <c r="J9" s="157">
        <f t="shared" si="2"/>
        <v>396</v>
      </c>
      <c r="K9" s="157">
        <f t="shared" si="2"/>
        <v>387</v>
      </c>
      <c r="L9" s="157">
        <f t="shared" si="2"/>
        <v>369</v>
      </c>
      <c r="M9" s="157">
        <f t="shared" ref="M9:O10" si="7">M18+M27</f>
        <v>372</v>
      </c>
      <c r="N9" s="157">
        <f t="shared" si="7"/>
        <v>358</v>
      </c>
      <c r="O9" s="157">
        <f t="shared" si="7"/>
        <v>362</v>
      </c>
      <c r="P9" s="152">
        <f t="shared" si="5"/>
        <v>425</v>
      </c>
      <c r="Q9" s="156">
        <f t="shared" si="6"/>
        <v>0.121</v>
      </c>
    </row>
    <row r="10" spans="2:17" ht="26.4">
      <c r="C10" s="149"/>
      <c r="D10" s="154" t="s">
        <v>156</v>
      </c>
      <c r="E10" s="157">
        <f t="shared" si="2"/>
        <v>385</v>
      </c>
      <c r="F10" s="157">
        <f t="shared" si="2"/>
        <v>396</v>
      </c>
      <c r="G10" s="157">
        <f t="shared" si="2"/>
        <v>383</v>
      </c>
      <c r="H10" s="157">
        <f t="shared" si="2"/>
        <v>368</v>
      </c>
      <c r="I10" s="157">
        <f t="shared" si="2"/>
        <v>360</v>
      </c>
      <c r="J10" s="157">
        <f t="shared" si="2"/>
        <v>359</v>
      </c>
      <c r="K10" s="157">
        <f t="shared" si="2"/>
        <v>364</v>
      </c>
      <c r="L10" s="157">
        <f t="shared" si="2"/>
        <v>374</v>
      </c>
      <c r="M10" s="157">
        <f t="shared" si="7"/>
        <v>373</v>
      </c>
      <c r="N10" s="157">
        <f t="shared" si="7"/>
        <v>367</v>
      </c>
      <c r="O10" s="157">
        <f t="shared" si="7"/>
        <v>377</v>
      </c>
      <c r="P10" s="152">
        <f t="shared" si="5"/>
        <v>373</v>
      </c>
      <c r="Q10" s="156">
        <f t="shared" si="6"/>
        <v>0.106</v>
      </c>
    </row>
    <row r="11" spans="2:17">
      <c r="C11" s="149"/>
      <c r="D11" s="154" t="s">
        <v>157</v>
      </c>
      <c r="E11" s="157">
        <f t="shared" si="2"/>
        <v>249</v>
      </c>
      <c r="F11" s="157">
        <f t="shared" si="2"/>
        <v>210</v>
      </c>
      <c r="G11" s="157">
        <f t="shared" si="2"/>
        <v>199</v>
      </c>
      <c r="H11" s="157">
        <f t="shared" si="2"/>
        <v>212</v>
      </c>
      <c r="I11" s="157">
        <f t="shared" si="2"/>
        <v>188</v>
      </c>
      <c r="J11" s="157">
        <f t="shared" si="2"/>
        <v>181</v>
      </c>
      <c r="K11" s="157">
        <f t="shared" si="2"/>
        <v>179</v>
      </c>
      <c r="L11" s="157">
        <f t="shared" si="2"/>
        <v>189</v>
      </c>
      <c r="M11" s="157">
        <f t="shared" ref="M11:O11" si="8">M20+M29</f>
        <v>185</v>
      </c>
      <c r="N11" s="157">
        <f t="shared" si="8"/>
        <v>211</v>
      </c>
      <c r="O11" s="157">
        <f t="shared" si="8"/>
        <v>264</v>
      </c>
      <c r="P11" s="152">
        <f t="shared" si="5"/>
        <v>206</v>
      </c>
      <c r="Q11" s="156">
        <f t="shared" si="6"/>
        <v>5.8999999999999997E-2</v>
      </c>
    </row>
    <row r="12" spans="2:17">
      <c r="L12" s="144" t="s">
        <v>158</v>
      </c>
      <c r="M12" s="144"/>
      <c r="N12" s="144"/>
      <c r="O12" s="144"/>
    </row>
    <row r="13" spans="2:17">
      <c r="D13" s="145" t="s">
        <v>159</v>
      </c>
      <c r="L13" s="143"/>
      <c r="M13" s="143"/>
      <c r="N13" s="143"/>
      <c r="O13" s="143"/>
      <c r="Q13" s="143" t="s">
        <v>149</v>
      </c>
    </row>
    <row r="14" spans="2:17">
      <c r="C14" s="249" t="s">
        <v>160</v>
      </c>
      <c r="D14" s="249"/>
      <c r="E14" s="148" t="s">
        <v>36</v>
      </c>
      <c r="F14" s="148" t="s">
        <v>45</v>
      </c>
      <c r="G14" s="148" t="s">
        <v>82</v>
      </c>
      <c r="H14" s="148" t="s">
        <v>118</v>
      </c>
      <c r="I14" s="148" t="s">
        <v>127</v>
      </c>
      <c r="J14" s="148" t="s">
        <v>136</v>
      </c>
      <c r="K14" s="148" t="s">
        <v>138</v>
      </c>
      <c r="L14" s="148" t="s">
        <v>140</v>
      </c>
      <c r="M14" s="148" t="s">
        <v>143</v>
      </c>
      <c r="N14" s="148" t="s">
        <v>142</v>
      </c>
      <c r="O14" s="148" t="s">
        <v>144</v>
      </c>
      <c r="P14" s="148" t="s">
        <v>151</v>
      </c>
      <c r="Q14" s="148" t="s">
        <v>152</v>
      </c>
    </row>
    <row r="15" spans="2:17">
      <c r="C15" s="149"/>
      <c r="D15" s="150" t="s">
        <v>161</v>
      </c>
      <c r="E15" s="151">
        <f t="shared" ref="E15:L15" si="9">SUM(E16:E20)</f>
        <v>3683</v>
      </c>
      <c r="F15" s="151">
        <f t="shared" si="9"/>
        <v>3697</v>
      </c>
      <c r="G15" s="151">
        <f t="shared" si="9"/>
        <v>3551</v>
      </c>
      <c r="H15" s="151">
        <f t="shared" si="9"/>
        <v>3427</v>
      </c>
      <c r="I15" s="151">
        <f t="shared" si="9"/>
        <v>3313</v>
      </c>
      <c r="J15" s="151">
        <f t="shared" si="9"/>
        <v>3184</v>
      </c>
      <c r="K15" s="151">
        <f t="shared" si="9"/>
        <v>3188</v>
      </c>
      <c r="L15" s="151">
        <f t="shared" si="9"/>
        <v>3130</v>
      </c>
      <c r="M15" s="151">
        <f t="shared" ref="M15:O15" si="10">SUM(M16:M20)</f>
        <v>3093</v>
      </c>
      <c r="N15" s="151">
        <f t="shared" si="10"/>
        <v>3128</v>
      </c>
      <c r="O15" s="151">
        <f t="shared" si="10"/>
        <v>3130</v>
      </c>
      <c r="P15" s="152">
        <f>SUM(P16:P20)</f>
        <v>3320</v>
      </c>
      <c r="Q15" s="153">
        <f>SUM(Q16:Q20)</f>
        <v>1</v>
      </c>
    </row>
    <row r="16" spans="2:17">
      <c r="C16" s="149"/>
      <c r="D16" s="154" t="s">
        <v>154</v>
      </c>
      <c r="E16" s="155">
        <v>2487</v>
      </c>
      <c r="F16" s="155">
        <v>2522</v>
      </c>
      <c r="G16" s="155">
        <v>2447</v>
      </c>
      <c r="H16" s="155">
        <v>2340</v>
      </c>
      <c r="I16" s="155">
        <v>2300</v>
      </c>
      <c r="J16" s="155">
        <v>2214</v>
      </c>
      <c r="K16" s="155">
        <v>2242</v>
      </c>
      <c r="L16" s="155">
        <v>2188</v>
      </c>
      <c r="M16" s="155">
        <v>2160</v>
      </c>
      <c r="N16" s="155">
        <v>2206</v>
      </c>
      <c r="O16" s="155">
        <v>2188</v>
      </c>
      <c r="P16" s="152">
        <f>ROUND(AVERAGE(E16:O16),0)</f>
        <v>2299</v>
      </c>
      <c r="Q16" s="156">
        <f>ROUND(P16/P$15,3)</f>
        <v>0.69199999999999995</v>
      </c>
    </row>
    <row r="17" spans="3:17">
      <c r="C17" s="149"/>
      <c r="D17" s="154" t="s">
        <v>155</v>
      </c>
      <c r="E17" s="157">
        <v>198</v>
      </c>
      <c r="F17" s="157">
        <v>204</v>
      </c>
      <c r="G17" s="157">
        <v>178</v>
      </c>
      <c r="H17" s="157">
        <v>172</v>
      </c>
      <c r="I17" s="157">
        <v>158</v>
      </c>
      <c r="J17" s="157">
        <v>149</v>
      </c>
      <c r="K17" s="157">
        <v>138</v>
      </c>
      <c r="L17" s="157">
        <v>137</v>
      </c>
      <c r="M17" s="157">
        <v>129</v>
      </c>
      <c r="N17" s="157">
        <v>134</v>
      </c>
      <c r="O17" s="157">
        <v>141</v>
      </c>
      <c r="P17" s="152">
        <f t="shared" ref="P17:P20" si="11">ROUND(AVERAGE(E17:O17),0)</f>
        <v>158</v>
      </c>
      <c r="Q17" s="156">
        <f t="shared" ref="Q17:Q20" si="12">ROUND(P17/P$15,3)</f>
        <v>4.8000000000000001E-2</v>
      </c>
    </row>
    <row r="18" spans="3:17">
      <c r="C18" s="149"/>
      <c r="D18" s="154" t="s">
        <v>166</v>
      </c>
      <c r="E18" s="157">
        <v>545</v>
      </c>
      <c r="F18" s="157">
        <v>508</v>
      </c>
      <c r="G18" s="157">
        <v>467</v>
      </c>
      <c r="H18" s="157">
        <v>483</v>
      </c>
      <c r="I18" s="157">
        <v>431</v>
      </c>
      <c r="J18" s="157">
        <v>396</v>
      </c>
      <c r="K18" s="157">
        <v>387</v>
      </c>
      <c r="L18" s="157">
        <v>369</v>
      </c>
      <c r="M18" s="157">
        <v>372</v>
      </c>
      <c r="N18" s="157">
        <v>358</v>
      </c>
      <c r="O18" s="157">
        <v>362</v>
      </c>
      <c r="P18" s="152">
        <f t="shared" si="11"/>
        <v>425</v>
      </c>
      <c r="Q18" s="156">
        <f t="shared" si="12"/>
        <v>0.128</v>
      </c>
    </row>
    <row r="19" spans="3:17" ht="26.4">
      <c r="C19" s="149"/>
      <c r="D19" s="154" t="s">
        <v>156</v>
      </c>
      <c r="E19" s="157">
        <v>379</v>
      </c>
      <c r="F19" s="157">
        <v>388</v>
      </c>
      <c r="G19" s="157">
        <v>376</v>
      </c>
      <c r="H19" s="157">
        <v>363</v>
      </c>
      <c r="I19" s="157">
        <v>355</v>
      </c>
      <c r="J19" s="157">
        <v>353</v>
      </c>
      <c r="K19" s="157">
        <v>353</v>
      </c>
      <c r="L19" s="157">
        <v>359</v>
      </c>
      <c r="M19" s="157">
        <v>353</v>
      </c>
      <c r="N19" s="157">
        <v>349</v>
      </c>
      <c r="O19" s="157">
        <v>352</v>
      </c>
      <c r="P19" s="152">
        <f t="shared" si="11"/>
        <v>362</v>
      </c>
      <c r="Q19" s="156">
        <f t="shared" si="12"/>
        <v>0.109</v>
      </c>
    </row>
    <row r="20" spans="3:17">
      <c r="C20" s="149"/>
      <c r="D20" s="154" t="s">
        <v>157</v>
      </c>
      <c r="E20" s="157">
        <v>74</v>
      </c>
      <c r="F20" s="157">
        <v>75</v>
      </c>
      <c r="G20" s="157">
        <v>83</v>
      </c>
      <c r="H20" s="157">
        <v>69</v>
      </c>
      <c r="I20" s="157">
        <v>69</v>
      </c>
      <c r="J20" s="157">
        <v>72</v>
      </c>
      <c r="K20" s="157">
        <v>68</v>
      </c>
      <c r="L20" s="157">
        <v>77</v>
      </c>
      <c r="M20" s="157">
        <v>79</v>
      </c>
      <c r="N20" s="157">
        <v>81</v>
      </c>
      <c r="O20" s="157">
        <v>87</v>
      </c>
      <c r="P20" s="152">
        <f t="shared" si="11"/>
        <v>76</v>
      </c>
      <c r="Q20" s="156">
        <f t="shared" si="12"/>
        <v>2.3E-2</v>
      </c>
    </row>
    <row r="21" spans="3:17">
      <c r="D21" s="146" t="s">
        <v>162</v>
      </c>
      <c r="E21" s="147"/>
      <c r="F21" s="147"/>
      <c r="G21" s="147"/>
      <c r="H21" s="147"/>
      <c r="I21" s="147"/>
      <c r="J21" s="147"/>
      <c r="K21" s="147"/>
      <c r="L21" s="144" t="s">
        <v>158</v>
      </c>
      <c r="M21" s="144"/>
      <c r="N21" s="144"/>
      <c r="O21" s="144"/>
    </row>
    <row r="22" spans="3:17">
      <c r="D22" s="145" t="s">
        <v>163</v>
      </c>
      <c r="L22" s="143"/>
      <c r="M22" s="143"/>
      <c r="N22" s="143"/>
      <c r="O22" s="143"/>
      <c r="Q22" s="143" t="s">
        <v>149</v>
      </c>
    </row>
    <row r="23" spans="3:17">
      <c r="C23" s="250" t="s">
        <v>164</v>
      </c>
      <c r="D23" s="250"/>
      <c r="E23" s="148" t="s">
        <v>36</v>
      </c>
      <c r="F23" s="148" t="s">
        <v>45</v>
      </c>
      <c r="G23" s="148" t="s">
        <v>82</v>
      </c>
      <c r="H23" s="148" t="s">
        <v>118</v>
      </c>
      <c r="I23" s="148" t="s">
        <v>127</v>
      </c>
      <c r="J23" s="148" t="s">
        <v>136</v>
      </c>
      <c r="K23" s="148" t="s">
        <v>138</v>
      </c>
      <c r="L23" s="148" t="s">
        <v>140</v>
      </c>
      <c r="M23" s="148" t="s">
        <v>143</v>
      </c>
      <c r="N23" s="148" t="s">
        <v>142</v>
      </c>
      <c r="O23" s="148" t="s">
        <v>144</v>
      </c>
      <c r="P23" s="148" t="s">
        <v>151</v>
      </c>
      <c r="Q23" s="148" t="s">
        <v>152</v>
      </c>
    </row>
    <row r="24" spans="3:17">
      <c r="C24" s="149"/>
      <c r="D24" s="150" t="s">
        <v>165</v>
      </c>
      <c r="E24" s="151">
        <f>SUM(E25:E29)</f>
        <v>221</v>
      </c>
      <c r="F24" s="151">
        <f t="shared" ref="F24:O24" si="13">SUM(F25:F29)</f>
        <v>195</v>
      </c>
      <c r="G24" s="151">
        <f t="shared" si="13"/>
        <v>166</v>
      </c>
      <c r="H24" s="151">
        <f t="shared" si="13"/>
        <v>196</v>
      </c>
      <c r="I24" s="151">
        <f t="shared" si="13"/>
        <v>158</v>
      </c>
      <c r="J24" s="151">
        <f t="shared" si="13"/>
        <v>154</v>
      </c>
      <c r="K24" s="151">
        <f t="shared" si="13"/>
        <v>157</v>
      </c>
      <c r="L24" s="151">
        <f t="shared" si="13"/>
        <v>167</v>
      </c>
      <c r="M24" s="151">
        <f>SUM(M25:M29)</f>
        <v>174</v>
      </c>
      <c r="N24" s="151">
        <f t="shared" si="13"/>
        <v>201</v>
      </c>
      <c r="O24" s="151">
        <f t="shared" si="13"/>
        <v>260</v>
      </c>
      <c r="P24" s="152">
        <f>SUM(P25:P29)</f>
        <v>185</v>
      </c>
      <c r="Q24" s="153">
        <f>SUM(Q25:Q29)</f>
        <v>1</v>
      </c>
    </row>
    <row r="25" spans="3:17">
      <c r="C25" s="149"/>
      <c r="D25" s="154" t="s">
        <v>154</v>
      </c>
      <c r="E25" s="155">
        <v>36</v>
      </c>
      <c r="F25" s="155">
        <v>46</v>
      </c>
      <c r="G25" s="155">
        <v>38</v>
      </c>
      <c r="H25" s="155">
        <v>43</v>
      </c>
      <c r="I25" s="155">
        <v>31</v>
      </c>
      <c r="J25" s="155">
        <v>35</v>
      </c>
      <c r="K25" s="155">
        <v>31</v>
      </c>
      <c r="L25" s="155">
        <v>32</v>
      </c>
      <c r="M25" s="155">
        <v>40</v>
      </c>
      <c r="N25" s="155">
        <v>47</v>
      </c>
      <c r="O25" s="155">
        <v>53</v>
      </c>
      <c r="P25" s="152">
        <f>ROUND(AVERAGE(E25:O25),0)</f>
        <v>39</v>
      </c>
      <c r="Q25" s="156">
        <f>ROUND(P25/P$24,3)</f>
        <v>0.21099999999999999</v>
      </c>
    </row>
    <row r="26" spans="3:17">
      <c r="C26" s="149"/>
      <c r="D26" s="154" t="s">
        <v>155</v>
      </c>
      <c r="E26" s="157">
        <v>4</v>
      </c>
      <c r="F26" s="157">
        <v>6</v>
      </c>
      <c r="G26" s="157">
        <v>5</v>
      </c>
      <c r="H26" s="157">
        <v>5</v>
      </c>
      <c r="I26" s="157">
        <v>3</v>
      </c>
      <c r="J26" s="157">
        <v>4</v>
      </c>
      <c r="K26" s="157">
        <v>4</v>
      </c>
      <c r="L26" s="157">
        <v>8</v>
      </c>
      <c r="M26" s="157">
        <v>8</v>
      </c>
      <c r="N26" s="157">
        <v>6</v>
      </c>
      <c r="O26" s="157">
        <v>5</v>
      </c>
      <c r="P26" s="152">
        <f t="shared" ref="P26:P29" si="14">ROUND(AVERAGE(E26:O26),0)</f>
        <v>5</v>
      </c>
      <c r="Q26" s="156">
        <f t="shared" ref="Q26:Q29" si="15">ROUND(P26/P$24,3)</f>
        <v>2.7E-2</v>
      </c>
    </row>
    <row r="27" spans="3:17">
      <c r="C27" s="149"/>
      <c r="D27" s="154" t="s">
        <v>166</v>
      </c>
      <c r="E27" s="157">
        <v>0</v>
      </c>
      <c r="F27" s="157">
        <v>0</v>
      </c>
      <c r="G27" s="157">
        <v>0</v>
      </c>
      <c r="H27" s="157">
        <v>0</v>
      </c>
      <c r="I27" s="157">
        <v>0</v>
      </c>
      <c r="J27" s="157">
        <v>0</v>
      </c>
      <c r="K27" s="157">
        <v>0</v>
      </c>
      <c r="L27" s="157">
        <v>0</v>
      </c>
      <c r="M27" s="157">
        <v>0</v>
      </c>
      <c r="N27" s="157">
        <v>0</v>
      </c>
      <c r="O27" s="157">
        <v>0</v>
      </c>
      <c r="P27" s="152">
        <f t="shared" si="14"/>
        <v>0</v>
      </c>
      <c r="Q27" s="156">
        <f>ROUND(P27/P$24,3)</f>
        <v>0</v>
      </c>
    </row>
    <row r="28" spans="3:17" ht="26.4">
      <c r="C28" s="149"/>
      <c r="D28" s="154" t="s">
        <v>156</v>
      </c>
      <c r="E28" s="157">
        <v>6</v>
      </c>
      <c r="F28" s="157">
        <v>8</v>
      </c>
      <c r="G28" s="157">
        <v>7</v>
      </c>
      <c r="H28" s="157">
        <v>5</v>
      </c>
      <c r="I28" s="157">
        <v>5</v>
      </c>
      <c r="J28" s="157">
        <v>6</v>
      </c>
      <c r="K28" s="157">
        <v>11</v>
      </c>
      <c r="L28" s="157">
        <v>15</v>
      </c>
      <c r="M28" s="157">
        <v>20</v>
      </c>
      <c r="N28" s="157">
        <v>18</v>
      </c>
      <c r="O28" s="157">
        <v>25</v>
      </c>
      <c r="P28" s="152">
        <f t="shared" si="14"/>
        <v>11</v>
      </c>
      <c r="Q28" s="156">
        <f t="shared" si="15"/>
        <v>5.8999999999999997E-2</v>
      </c>
    </row>
    <row r="29" spans="3:17">
      <c r="C29" s="149"/>
      <c r="D29" s="154" t="s">
        <v>157</v>
      </c>
      <c r="E29" s="157">
        <v>175</v>
      </c>
      <c r="F29" s="157">
        <v>135</v>
      </c>
      <c r="G29" s="157">
        <v>116</v>
      </c>
      <c r="H29" s="157">
        <v>143</v>
      </c>
      <c r="I29" s="157">
        <v>119</v>
      </c>
      <c r="J29" s="157">
        <v>109</v>
      </c>
      <c r="K29" s="157">
        <v>111</v>
      </c>
      <c r="L29" s="157">
        <v>112</v>
      </c>
      <c r="M29" s="157">
        <v>106</v>
      </c>
      <c r="N29" s="157">
        <v>130</v>
      </c>
      <c r="O29" s="157">
        <v>177</v>
      </c>
      <c r="P29" s="152">
        <f t="shared" si="14"/>
        <v>130</v>
      </c>
      <c r="Q29" s="156">
        <f t="shared" si="15"/>
        <v>0.70299999999999996</v>
      </c>
    </row>
  </sheetData>
  <mergeCells count="3">
    <mergeCell ref="C5:D5"/>
    <mergeCell ref="C14:D14"/>
    <mergeCell ref="C23:D23"/>
  </mergeCells>
  <phoneticPr fontId="2"/>
  <pageMargins left="0.7" right="0.7" top="0.75" bottom="0.75" header="0.3" footer="0.3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29"/>
  <sheetViews>
    <sheetView workbookViewId="0">
      <selection activeCell="Q7" sqref="Q7:Q11"/>
    </sheetView>
  </sheetViews>
  <sheetFormatPr defaultRowHeight="18"/>
  <sheetData>
    <row r="1" spans="2:17">
      <c r="B1" s="141" t="s">
        <v>145</v>
      </c>
    </row>
    <row r="2" spans="2:17">
      <c r="B2" s="141">
        <v>1.1000000000000001</v>
      </c>
      <c r="D2" s="141" t="s">
        <v>173</v>
      </c>
    </row>
    <row r="3" spans="2:17">
      <c r="F3" s="141" t="s">
        <v>174</v>
      </c>
    </row>
    <row r="4" spans="2:17">
      <c r="D4" s="142" t="s">
        <v>167</v>
      </c>
      <c r="L4" s="143"/>
      <c r="M4" s="143"/>
      <c r="N4" s="143"/>
      <c r="O4" s="143"/>
      <c r="Q4" s="143" t="s">
        <v>149</v>
      </c>
    </row>
    <row r="5" spans="2:17">
      <c r="C5" s="249" t="s">
        <v>168</v>
      </c>
      <c r="D5" s="249"/>
      <c r="E5" s="148" t="s">
        <v>36</v>
      </c>
      <c r="F5" s="148" t="s">
        <v>45</v>
      </c>
      <c r="G5" s="148" t="s">
        <v>82</v>
      </c>
      <c r="H5" s="148" t="s">
        <v>118</v>
      </c>
      <c r="I5" s="148" t="s">
        <v>127</v>
      </c>
      <c r="J5" s="148" t="s">
        <v>136</v>
      </c>
      <c r="K5" s="148" t="s">
        <v>138</v>
      </c>
      <c r="L5" s="148" t="s">
        <v>140</v>
      </c>
      <c r="M5" s="148" t="s">
        <v>143</v>
      </c>
      <c r="N5" s="148" t="s">
        <v>142</v>
      </c>
      <c r="O5" s="148" t="s">
        <v>144</v>
      </c>
      <c r="P5" s="148" t="s">
        <v>151</v>
      </c>
      <c r="Q5" s="148" t="s">
        <v>152</v>
      </c>
    </row>
    <row r="6" spans="2:17">
      <c r="C6" s="149"/>
      <c r="D6" s="150" t="s">
        <v>153</v>
      </c>
      <c r="E6" s="151">
        <f t="shared" ref="E6:L6" si="0">SUM(E7:E11)</f>
        <v>922</v>
      </c>
      <c r="F6" s="151">
        <f t="shared" si="0"/>
        <v>920</v>
      </c>
      <c r="G6" s="151">
        <f t="shared" si="0"/>
        <v>910</v>
      </c>
      <c r="H6" s="151">
        <f t="shared" si="0"/>
        <v>878</v>
      </c>
      <c r="I6" s="151">
        <f t="shared" si="0"/>
        <v>931</v>
      </c>
      <c r="J6" s="151">
        <f t="shared" si="0"/>
        <v>980</v>
      </c>
      <c r="K6" s="151">
        <f t="shared" si="0"/>
        <v>964</v>
      </c>
      <c r="L6" s="151">
        <f t="shared" si="0"/>
        <v>985</v>
      </c>
      <c r="M6" s="151">
        <f t="shared" ref="M6:O6" si="1">SUM(M7:M11)</f>
        <v>951</v>
      </c>
      <c r="N6" s="151">
        <f t="shared" si="1"/>
        <v>817</v>
      </c>
      <c r="O6" s="151">
        <f t="shared" si="1"/>
        <v>822</v>
      </c>
      <c r="P6" s="152">
        <f>SUM(P7:P11)</f>
        <v>916</v>
      </c>
      <c r="Q6" s="153">
        <f>SUM(Q7:Q11)</f>
        <v>0.99900000000000011</v>
      </c>
    </row>
    <row r="7" spans="2:17">
      <c r="C7" s="149"/>
      <c r="D7" s="163" t="s">
        <v>154</v>
      </c>
      <c r="E7" s="164">
        <f t="shared" ref="E7:L11" si="2">E16+E25</f>
        <v>811</v>
      </c>
      <c r="F7" s="164">
        <f t="shared" si="2"/>
        <v>773</v>
      </c>
      <c r="G7" s="164">
        <f t="shared" si="2"/>
        <v>801</v>
      </c>
      <c r="H7" s="164">
        <f t="shared" si="2"/>
        <v>774</v>
      </c>
      <c r="I7" s="164">
        <f t="shared" si="2"/>
        <v>842</v>
      </c>
      <c r="J7" s="164">
        <f t="shared" si="2"/>
        <v>883</v>
      </c>
      <c r="K7" s="164">
        <f t="shared" si="2"/>
        <v>877</v>
      </c>
      <c r="L7" s="164">
        <f t="shared" si="2"/>
        <v>902</v>
      </c>
      <c r="M7" s="164">
        <f t="shared" ref="M7:O11" si="3">M16+M25</f>
        <v>873</v>
      </c>
      <c r="N7" s="164">
        <f t="shared" si="3"/>
        <v>753</v>
      </c>
      <c r="O7" s="164">
        <f t="shared" si="3"/>
        <v>758</v>
      </c>
      <c r="P7" s="152">
        <f>ROUND(AVERAGE(E7:O7),0)</f>
        <v>822</v>
      </c>
      <c r="Q7" s="156">
        <f>ROUND(P7/P$6,3)</f>
        <v>0.89700000000000002</v>
      </c>
    </row>
    <row r="8" spans="2:17">
      <c r="C8" s="149"/>
      <c r="D8" s="163" t="s">
        <v>155</v>
      </c>
      <c r="E8" s="165">
        <f t="shared" si="2"/>
        <v>52</v>
      </c>
      <c r="F8" s="165">
        <f t="shared" si="2"/>
        <v>52</v>
      </c>
      <c r="G8" s="165">
        <f t="shared" si="2"/>
        <v>48</v>
      </c>
      <c r="H8" s="165">
        <f t="shared" si="2"/>
        <v>44</v>
      </c>
      <c r="I8" s="165">
        <f t="shared" si="2"/>
        <v>38</v>
      </c>
      <c r="J8" s="165">
        <f t="shared" si="2"/>
        <v>37</v>
      </c>
      <c r="K8" s="165">
        <f t="shared" si="2"/>
        <v>33</v>
      </c>
      <c r="L8" s="165">
        <f t="shared" si="2"/>
        <v>30</v>
      </c>
      <c r="M8" s="165">
        <f t="shared" si="3"/>
        <v>26</v>
      </c>
      <c r="N8" s="165">
        <f t="shared" si="3"/>
        <v>27</v>
      </c>
      <c r="O8" s="165">
        <f t="shared" si="3"/>
        <v>24</v>
      </c>
      <c r="P8" s="152">
        <f t="shared" ref="P8:P11" si="4">ROUND(AVERAGE(E8:O8),0)</f>
        <v>37</v>
      </c>
      <c r="Q8" s="156">
        <f t="shared" ref="Q8:Q11" si="5">ROUND(P8/P$6,3)</f>
        <v>0.04</v>
      </c>
    </row>
    <row r="9" spans="2:17">
      <c r="C9" s="149"/>
      <c r="D9" s="163" t="s">
        <v>166</v>
      </c>
      <c r="E9" s="165">
        <f t="shared" si="2"/>
        <v>0</v>
      </c>
      <c r="F9" s="165">
        <f t="shared" si="2"/>
        <v>0</v>
      </c>
      <c r="G9" s="165">
        <f t="shared" si="2"/>
        <v>0</v>
      </c>
      <c r="H9" s="165">
        <f t="shared" si="2"/>
        <v>0</v>
      </c>
      <c r="I9" s="165">
        <f t="shared" si="2"/>
        <v>0</v>
      </c>
      <c r="J9" s="165">
        <f t="shared" si="2"/>
        <v>0</v>
      </c>
      <c r="K9" s="165">
        <f t="shared" si="2"/>
        <v>0</v>
      </c>
      <c r="L9" s="165">
        <f t="shared" si="2"/>
        <v>0</v>
      </c>
      <c r="M9" s="165">
        <f t="shared" si="3"/>
        <v>0</v>
      </c>
      <c r="N9" s="165">
        <f t="shared" si="3"/>
        <v>0</v>
      </c>
      <c r="O9" s="165">
        <f t="shared" si="3"/>
        <v>0</v>
      </c>
      <c r="P9" s="152">
        <f t="shared" si="4"/>
        <v>0</v>
      </c>
      <c r="Q9" s="156">
        <f t="shared" si="5"/>
        <v>0</v>
      </c>
    </row>
    <row r="10" spans="2:17" ht="26.4">
      <c r="C10" s="149"/>
      <c r="D10" s="163" t="s">
        <v>156</v>
      </c>
      <c r="E10" s="165">
        <f t="shared" si="2"/>
        <v>55</v>
      </c>
      <c r="F10" s="165">
        <f t="shared" si="2"/>
        <v>58</v>
      </c>
      <c r="G10" s="165">
        <f t="shared" si="2"/>
        <v>52</v>
      </c>
      <c r="H10" s="165">
        <f t="shared" si="2"/>
        <v>50</v>
      </c>
      <c r="I10" s="165">
        <f t="shared" si="2"/>
        <v>49</v>
      </c>
      <c r="J10" s="165">
        <f t="shared" si="2"/>
        <v>54</v>
      </c>
      <c r="K10" s="165">
        <f t="shared" si="2"/>
        <v>49</v>
      </c>
      <c r="L10" s="165">
        <f t="shared" si="2"/>
        <v>46</v>
      </c>
      <c r="M10" s="165">
        <f t="shared" si="3"/>
        <v>47</v>
      </c>
      <c r="N10" s="165">
        <f t="shared" si="3"/>
        <v>35</v>
      </c>
      <c r="O10" s="165">
        <f t="shared" si="3"/>
        <v>39</v>
      </c>
      <c r="P10" s="152">
        <f t="shared" si="4"/>
        <v>49</v>
      </c>
      <c r="Q10" s="156">
        <f t="shared" si="5"/>
        <v>5.2999999999999999E-2</v>
      </c>
    </row>
    <row r="11" spans="2:17">
      <c r="C11" s="149"/>
      <c r="D11" s="163" t="s">
        <v>157</v>
      </c>
      <c r="E11" s="165">
        <f t="shared" si="2"/>
        <v>4</v>
      </c>
      <c r="F11" s="165">
        <f t="shared" si="2"/>
        <v>37</v>
      </c>
      <c r="G11" s="165">
        <f t="shared" si="2"/>
        <v>9</v>
      </c>
      <c r="H11" s="165">
        <f t="shared" si="2"/>
        <v>10</v>
      </c>
      <c r="I11" s="165">
        <f t="shared" si="2"/>
        <v>2</v>
      </c>
      <c r="J11" s="165">
        <f t="shared" si="2"/>
        <v>6</v>
      </c>
      <c r="K11" s="165">
        <f t="shared" si="2"/>
        <v>5</v>
      </c>
      <c r="L11" s="165">
        <f t="shared" si="2"/>
        <v>7</v>
      </c>
      <c r="M11" s="165">
        <f t="shared" si="3"/>
        <v>5</v>
      </c>
      <c r="N11" s="165">
        <f t="shared" si="3"/>
        <v>2</v>
      </c>
      <c r="O11" s="165">
        <f t="shared" si="3"/>
        <v>1</v>
      </c>
      <c r="P11" s="152">
        <f t="shared" si="4"/>
        <v>8</v>
      </c>
      <c r="Q11" s="156">
        <f t="shared" si="5"/>
        <v>8.9999999999999993E-3</v>
      </c>
    </row>
    <row r="12" spans="2:17">
      <c r="L12" s="144" t="s">
        <v>158</v>
      </c>
      <c r="M12" s="144"/>
      <c r="N12" s="144"/>
      <c r="O12" s="144"/>
    </row>
    <row r="13" spans="2:17">
      <c r="D13" s="145" t="s">
        <v>170</v>
      </c>
      <c r="L13" s="143"/>
      <c r="M13" s="143"/>
      <c r="N13" s="143"/>
      <c r="O13" s="143"/>
      <c r="Q13" s="143" t="s">
        <v>149</v>
      </c>
    </row>
    <row r="14" spans="2:17">
      <c r="C14" s="249" t="s">
        <v>169</v>
      </c>
      <c r="D14" s="249"/>
      <c r="E14" s="148" t="s">
        <v>36</v>
      </c>
      <c r="F14" s="148" t="s">
        <v>45</v>
      </c>
      <c r="G14" s="148" t="s">
        <v>82</v>
      </c>
      <c r="H14" s="148" t="s">
        <v>118</v>
      </c>
      <c r="I14" s="148" t="s">
        <v>127</v>
      </c>
      <c r="J14" s="148" t="s">
        <v>136</v>
      </c>
      <c r="K14" s="148" t="s">
        <v>138</v>
      </c>
      <c r="L14" s="148" t="s">
        <v>140</v>
      </c>
      <c r="M14" s="148" t="s">
        <v>143</v>
      </c>
      <c r="N14" s="148" t="s">
        <v>142</v>
      </c>
      <c r="O14" s="148" t="s">
        <v>144</v>
      </c>
      <c r="P14" s="148" t="s">
        <v>151</v>
      </c>
      <c r="Q14" s="148" t="s">
        <v>152</v>
      </c>
    </row>
    <row r="15" spans="2:17">
      <c r="C15" s="149"/>
      <c r="D15" s="150" t="s">
        <v>161</v>
      </c>
      <c r="E15" s="151">
        <f t="shared" ref="E15:L15" si="6">SUM(E16:E20)</f>
        <v>730</v>
      </c>
      <c r="F15" s="151">
        <f t="shared" si="6"/>
        <v>746</v>
      </c>
      <c r="G15" s="151">
        <f t="shared" si="6"/>
        <v>702</v>
      </c>
      <c r="H15" s="151">
        <f t="shared" si="6"/>
        <v>681</v>
      </c>
      <c r="I15" s="151">
        <f t="shared" si="6"/>
        <v>676</v>
      </c>
      <c r="J15" s="151">
        <f t="shared" si="6"/>
        <v>704</v>
      </c>
      <c r="K15" s="151">
        <f t="shared" si="6"/>
        <v>716</v>
      </c>
      <c r="L15" s="151">
        <f t="shared" si="6"/>
        <v>732</v>
      </c>
      <c r="M15" s="151">
        <f t="shared" ref="M15:O15" si="7">SUM(M16:M20)</f>
        <v>738</v>
      </c>
      <c r="N15" s="151">
        <f t="shared" si="7"/>
        <v>628</v>
      </c>
      <c r="O15" s="151">
        <f t="shared" si="7"/>
        <v>649</v>
      </c>
      <c r="P15" s="152">
        <f>SUM(P16:P20)</f>
        <v>700</v>
      </c>
      <c r="Q15" s="153">
        <f>SUM(Q16:Q20)</f>
        <v>1</v>
      </c>
    </row>
    <row r="16" spans="2:17">
      <c r="C16" s="149"/>
      <c r="D16" s="163" t="s">
        <v>154</v>
      </c>
      <c r="E16" s="164">
        <v>645</v>
      </c>
      <c r="F16" s="164">
        <v>626</v>
      </c>
      <c r="G16" s="164">
        <v>621</v>
      </c>
      <c r="H16" s="164">
        <v>608</v>
      </c>
      <c r="I16" s="164">
        <v>613</v>
      </c>
      <c r="J16" s="164">
        <v>633</v>
      </c>
      <c r="K16" s="164">
        <v>653</v>
      </c>
      <c r="L16" s="164">
        <v>675</v>
      </c>
      <c r="M16" s="164">
        <v>686</v>
      </c>
      <c r="N16" s="164">
        <v>580</v>
      </c>
      <c r="O16" s="164">
        <v>603</v>
      </c>
      <c r="P16" s="152">
        <f>ROUND(AVERAGE(E16:O16),0)</f>
        <v>631</v>
      </c>
      <c r="Q16" s="156">
        <f>ROUND(P16/P$15,3)</f>
        <v>0.90100000000000002</v>
      </c>
    </row>
    <row r="17" spans="3:17">
      <c r="C17" s="149"/>
      <c r="D17" s="163" t="s">
        <v>155</v>
      </c>
      <c r="E17" s="165">
        <v>42</v>
      </c>
      <c r="F17" s="165">
        <v>45</v>
      </c>
      <c r="G17" s="165">
        <v>40</v>
      </c>
      <c r="H17" s="165">
        <v>35</v>
      </c>
      <c r="I17" s="165">
        <v>29</v>
      </c>
      <c r="J17" s="165">
        <v>29</v>
      </c>
      <c r="K17" s="165">
        <v>25</v>
      </c>
      <c r="L17" s="165">
        <v>22</v>
      </c>
      <c r="M17" s="165">
        <v>20</v>
      </c>
      <c r="N17" s="165">
        <v>23</v>
      </c>
      <c r="O17" s="165">
        <v>20</v>
      </c>
      <c r="P17" s="152">
        <f>ROUND(AVERAGE(E17:O17),0)</f>
        <v>30</v>
      </c>
      <c r="Q17" s="156">
        <f t="shared" ref="Q17:Q20" si="8">ROUND(P17/P$15,3)</f>
        <v>4.2999999999999997E-2</v>
      </c>
    </row>
    <row r="18" spans="3:17">
      <c r="C18" s="149"/>
      <c r="D18" s="163" t="s">
        <v>166</v>
      </c>
      <c r="E18" s="165">
        <v>0</v>
      </c>
      <c r="F18" s="165">
        <v>0</v>
      </c>
      <c r="G18" s="165">
        <v>0</v>
      </c>
      <c r="H18" s="165">
        <v>0</v>
      </c>
      <c r="I18" s="165">
        <v>0</v>
      </c>
      <c r="J18" s="165">
        <v>0</v>
      </c>
      <c r="K18" s="165">
        <v>0</v>
      </c>
      <c r="L18" s="165">
        <v>0</v>
      </c>
      <c r="M18" s="165">
        <v>0</v>
      </c>
      <c r="N18" s="165">
        <v>0</v>
      </c>
      <c r="O18" s="165">
        <v>0</v>
      </c>
      <c r="P18" s="152">
        <f>ROUND(AVERAGE(E18:O18),0)</f>
        <v>0</v>
      </c>
      <c r="Q18" s="156">
        <f t="shared" si="8"/>
        <v>0</v>
      </c>
    </row>
    <row r="19" spans="3:17" ht="26.4">
      <c r="C19" s="149"/>
      <c r="D19" s="163" t="s">
        <v>156</v>
      </c>
      <c r="E19" s="165">
        <v>42</v>
      </c>
      <c r="F19" s="165">
        <v>45</v>
      </c>
      <c r="G19" s="165">
        <v>38</v>
      </c>
      <c r="H19" s="165">
        <v>36</v>
      </c>
      <c r="I19" s="165">
        <v>33</v>
      </c>
      <c r="J19" s="165">
        <v>37</v>
      </c>
      <c r="K19" s="165">
        <v>34</v>
      </c>
      <c r="L19" s="165">
        <v>32</v>
      </c>
      <c r="M19" s="165">
        <v>28</v>
      </c>
      <c r="N19" s="165">
        <v>24</v>
      </c>
      <c r="O19" s="165">
        <v>25</v>
      </c>
      <c r="P19" s="152">
        <f t="shared" ref="P19:P20" si="9">ROUND(AVERAGE(E19:O19),0)</f>
        <v>34</v>
      </c>
      <c r="Q19" s="156">
        <f t="shared" si="8"/>
        <v>4.9000000000000002E-2</v>
      </c>
    </row>
    <row r="20" spans="3:17">
      <c r="C20" s="149"/>
      <c r="D20" s="163" t="s">
        <v>157</v>
      </c>
      <c r="E20" s="165">
        <v>1</v>
      </c>
      <c r="F20" s="165">
        <v>30</v>
      </c>
      <c r="G20" s="165">
        <v>3</v>
      </c>
      <c r="H20" s="165">
        <v>2</v>
      </c>
      <c r="I20" s="165">
        <v>1</v>
      </c>
      <c r="J20" s="165">
        <v>5</v>
      </c>
      <c r="K20" s="165">
        <v>4</v>
      </c>
      <c r="L20" s="165">
        <v>3</v>
      </c>
      <c r="M20" s="165">
        <v>4</v>
      </c>
      <c r="N20" s="165">
        <v>1</v>
      </c>
      <c r="O20" s="165">
        <v>1</v>
      </c>
      <c r="P20" s="152">
        <f t="shared" si="9"/>
        <v>5</v>
      </c>
      <c r="Q20" s="156">
        <f t="shared" si="8"/>
        <v>7.0000000000000001E-3</v>
      </c>
    </row>
    <row r="21" spans="3:17">
      <c r="D21" s="146" t="s">
        <v>162</v>
      </c>
      <c r="E21" s="147"/>
      <c r="F21" s="147"/>
      <c r="G21" s="147"/>
      <c r="H21" s="147"/>
      <c r="I21" s="147"/>
      <c r="J21" s="147"/>
      <c r="K21" s="147"/>
      <c r="L21" s="144" t="s">
        <v>158</v>
      </c>
      <c r="M21" s="144"/>
      <c r="N21" s="144"/>
      <c r="O21" s="144"/>
    </row>
    <row r="22" spans="3:17">
      <c r="D22" s="145" t="s">
        <v>172</v>
      </c>
      <c r="L22" s="143"/>
      <c r="M22" s="143"/>
      <c r="N22" s="143"/>
      <c r="O22" s="143"/>
      <c r="Q22" s="143" t="s">
        <v>149</v>
      </c>
    </row>
    <row r="23" spans="3:17">
      <c r="C23" s="250" t="s">
        <v>171</v>
      </c>
      <c r="D23" s="250"/>
      <c r="E23" s="148" t="s">
        <v>36</v>
      </c>
      <c r="F23" s="148" t="s">
        <v>45</v>
      </c>
      <c r="G23" s="148" t="s">
        <v>82</v>
      </c>
      <c r="H23" s="148" t="s">
        <v>118</v>
      </c>
      <c r="I23" s="148" t="s">
        <v>127</v>
      </c>
      <c r="J23" s="148" t="s">
        <v>136</v>
      </c>
      <c r="K23" s="148" t="s">
        <v>138</v>
      </c>
      <c r="L23" s="148" t="s">
        <v>140</v>
      </c>
      <c r="M23" s="148" t="s">
        <v>143</v>
      </c>
      <c r="N23" s="148" t="s">
        <v>142</v>
      </c>
      <c r="O23" s="148" t="s">
        <v>144</v>
      </c>
      <c r="P23" s="148" t="s">
        <v>151</v>
      </c>
      <c r="Q23" s="148" t="s">
        <v>152</v>
      </c>
    </row>
    <row r="24" spans="3:17">
      <c r="C24" s="149"/>
      <c r="D24" s="150" t="s">
        <v>165</v>
      </c>
      <c r="E24" s="151">
        <f>SUM(E25:E29)</f>
        <v>192</v>
      </c>
      <c r="F24" s="151">
        <f t="shared" ref="F24:O24" si="10">SUM(F25:F29)</f>
        <v>174</v>
      </c>
      <c r="G24" s="151">
        <f t="shared" si="10"/>
        <v>208</v>
      </c>
      <c r="H24" s="151">
        <f t="shared" si="10"/>
        <v>197</v>
      </c>
      <c r="I24" s="151">
        <f t="shared" si="10"/>
        <v>255</v>
      </c>
      <c r="J24" s="151">
        <f t="shared" si="10"/>
        <v>276</v>
      </c>
      <c r="K24" s="151">
        <f t="shared" si="10"/>
        <v>248</v>
      </c>
      <c r="L24" s="151">
        <f t="shared" si="10"/>
        <v>253</v>
      </c>
      <c r="M24" s="151">
        <f>SUM(M25:M29)</f>
        <v>213</v>
      </c>
      <c r="N24" s="151">
        <f t="shared" si="10"/>
        <v>189</v>
      </c>
      <c r="O24" s="151">
        <f t="shared" si="10"/>
        <v>173</v>
      </c>
      <c r="P24" s="152">
        <f>SUM(P25:P29)</f>
        <v>216</v>
      </c>
      <c r="Q24" s="153">
        <f>SUM(Q25:Q29)</f>
        <v>0.99900000000000011</v>
      </c>
    </row>
    <row r="25" spans="3:17">
      <c r="C25" s="149"/>
      <c r="D25" s="163" t="s">
        <v>154</v>
      </c>
      <c r="E25" s="164">
        <v>166</v>
      </c>
      <c r="F25" s="164">
        <v>147</v>
      </c>
      <c r="G25" s="164">
        <v>180</v>
      </c>
      <c r="H25" s="164">
        <v>166</v>
      </c>
      <c r="I25" s="164">
        <v>229</v>
      </c>
      <c r="J25" s="164">
        <v>250</v>
      </c>
      <c r="K25" s="164">
        <v>224</v>
      </c>
      <c r="L25" s="164">
        <v>227</v>
      </c>
      <c r="M25" s="164">
        <v>187</v>
      </c>
      <c r="N25" s="164">
        <v>173</v>
      </c>
      <c r="O25" s="164">
        <v>155</v>
      </c>
      <c r="P25" s="152">
        <f>ROUND(AVERAGE(E25:O25),0)</f>
        <v>191</v>
      </c>
      <c r="Q25" s="156">
        <f>ROUND(P25/P$24,3)</f>
        <v>0.88400000000000001</v>
      </c>
    </row>
    <row r="26" spans="3:17">
      <c r="C26" s="149"/>
      <c r="D26" s="163" t="s">
        <v>155</v>
      </c>
      <c r="E26" s="165">
        <v>10</v>
      </c>
      <c r="F26" s="165">
        <v>7</v>
      </c>
      <c r="G26" s="165">
        <v>8</v>
      </c>
      <c r="H26" s="165">
        <v>9</v>
      </c>
      <c r="I26" s="165">
        <v>9</v>
      </c>
      <c r="J26" s="165">
        <v>8</v>
      </c>
      <c r="K26" s="165">
        <v>8</v>
      </c>
      <c r="L26" s="165">
        <v>8</v>
      </c>
      <c r="M26" s="165">
        <v>6</v>
      </c>
      <c r="N26" s="165">
        <v>4</v>
      </c>
      <c r="O26" s="165">
        <v>4</v>
      </c>
      <c r="P26" s="152">
        <f t="shared" ref="P26:P29" si="11">ROUND(AVERAGE(E26:O26),0)</f>
        <v>7</v>
      </c>
      <c r="Q26" s="156">
        <f t="shared" ref="Q26:Q29" si="12">ROUND(P26/P$24,3)</f>
        <v>3.2000000000000001E-2</v>
      </c>
    </row>
    <row r="27" spans="3:17">
      <c r="C27" s="149"/>
      <c r="D27" s="163" t="s">
        <v>166</v>
      </c>
      <c r="E27" s="165">
        <v>0</v>
      </c>
      <c r="F27" s="165">
        <v>0</v>
      </c>
      <c r="G27" s="165">
        <v>0</v>
      </c>
      <c r="H27" s="165">
        <v>0</v>
      </c>
      <c r="I27" s="165">
        <v>0</v>
      </c>
      <c r="J27" s="165">
        <v>0</v>
      </c>
      <c r="K27" s="165">
        <v>0</v>
      </c>
      <c r="L27" s="165">
        <v>0</v>
      </c>
      <c r="M27" s="165">
        <v>0</v>
      </c>
      <c r="N27" s="165">
        <v>0</v>
      </c>
      <c r="O27" s="165">
        <v>0</v>
      </c>
      <c r="P27" s="152">
        <f t="shared" si="11"/>
        <v>0</v>
      </c>
      <c r="Q27" s="156">
        <f>ROUND(P27/P$24,3)</f>
        <v>0</v>
      </c>
    </row>
    <row r="28" spans="3:17" ht="26.4">
      <c r="C28" s="149"/>
      <c r="D28" s="163" t="s">
        <v>156</v>
      </c>
      <c r="E28" s="165">
        <v>13</v>
      </c>
      <c r="F28" s="165">
        <v>13</v>
      </c>
      <c r="G28" s="165">
        <v>14</v>
      </c>
      <c r="H28" s="165">
        <v>14</v>
      </c>
      <c r="I28" s="165">
        <v>16</v>
      </c>
      <c r="J28" s="165">
        <v>17</v>
      </c>
      <c r="K28" s="165">
        <v>15</v>
      </c>
      <c r="L28" s="165">
        <v>14</v>
      </c>
      <c r="M28" s="165">
        <v>19</v>
      </c>
      <c r="N28" s="165">
        <v>11</v>
      </c>
      <c r="O28" s="165">
        <v>14</v>
      </c>
      <c r="P28" s="152">
        <f t="shared" si="11"/>
        <v>15</v>
      </c>
      <c r="Q28" s="156">
        <f t="shared" si="12"/>
        <v>6.9000000000000006E-2</v>
      </c>
    </row>
    <row r="29" spans="3:17">
      <c r="C29" s="149"/>
      <c r="D29" s="163" t="s">
        <v>157</v>
      </c>
      <c r="E29" s="165">
        <v>3</v>
      </c>
      <c r="F29" s="165">
        <v>7</v>
      </c>
      <c r="G29" s="165">
        <v>6</v>
      </c>
      <c r="H29" s="165">
        <v>8</v>
      </c>
      <c r="I29" s="165">
        <v>1</v>
      </c>
      <c r="J29" s="165">
        <v>1</v>
      </c>
      <c r="K29" s="165">
        <v>1</v>
      </c>
      <c r="L29" s="165">
        <v>4</v>
      </c>
      <c r="M29" s="165">
        <v>1</v>
      </c>
      <c r="N29" s="165">
        <v>1</v>
      </c>
      <c r="O29" s="165">
        <v>0</v>
      </c>
      <c r="P29" s="152">
        <f t="shared" si="11"/>
        <v>3</v>
      </c>
      <c r="Q29" s="156">
        <f t="shared" si="12"/>
        <v>1.4E-2</v>
      </c>
    </row>
  </sheetData>
  <mergeCells count="3">
    <mergeCell ref="C5:D5"/>
    <mergeCell ref="C14:D14"/>
    <mergeCell ref="C23:D23"/>
  </mergeCells>
  <phoneticPr fontId="2"/>
  <pageMargins left="0.7" right="0.7" top="0.75" bottom="0.75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29"/>
  <sheetViews>
    <sheetView workbookViewId="0">
      <selection activeCell="Q7" sqref="Q7:Q11"/>
    </sheetView>
  </sheetViews>
  <sheetFormatPr defaultRowHeight="18"/>
  <sheetData>
    <row r="1" spans="2:17">
      <c r="B1" s="141" t="s">
        <v>176</v>
      </c>
    </row>
    <row r="2" spans="2:17">
      <c r="B2" s="141">
        <v>2.1</v>
      </c>
      <c r="D2" s="141" t="s">
        <v>177</v>
      </c>
    </row>
    <row r="3" spans="2:17">
      <c r="F3" s="141" t="s">
        <v>178</v>
      </c>
    </row>
    <row r="4" spans="2:17">
      <c r="D4" s="142" t="s">
        <v>148</v>
      </c>
      <c r="L4" s="143"/>
      <c r="M4" s="143"/>
      <c r="N4" s="143"/>
      <c r="O4" s="143"/>
      <c r="Q4" s="143" t="s">
        <v>149</v>
      </c>
    </row>
    <row r="5" spans="2:17">
      <c r="C5" s="249" t="s">
        <v>150</v>
      </c>
      <c r="D5" s="249"/>
      <c r="E5" s="148" t="s">
        <v>36</v>
      </c>
      <c r="F5" s="148" t="s">
        <v>45</v>
      </c>
      <c r="G5" s="148" t="s">
        <v>82</v>
      </c>
      <c r="H5" s="148" t="s">
        <v>118</v>
      </c>
      <c r="I5" s="148" t="s">
        <v>127</v>
      </c>
      <c r="J5" s="148" t="s">
        <v>136</v>
      </c>
      <c r="K5" s="148" t="s">
        <v>138</v>
      </c>
      <c r="L5" s="148" t="s">
        <v>140</v>
      </c>
      <c r="M5" s="148" t="s">
        <v>143</v>
      </c>
      <c r="N5" s="148" t="s">
        <v>142</v>
      </c>
      <c r="O5" s="148" t="s">
        <v>144</v>
      </c>
      <c r="P5" s="148" t="s">
        <v>151</v>
      </c>
      <c r="Q5" s="148" t="s">
        <v>152</v>
      </c>
    </row>
    <row r="6" spans="2:17">
      <c r="C6" s="149"/>
      <c r="D6" s="150" t="s">
        <v>153</v>
      </c>
      <c r="E6" s="151">
        <f t="shared" ref="E6:L6" si="0">SUM(E7:E11)</f>
        <v>13073</v>
      </c>
      <c r="F6" s="151">
        <f t="shared" si="0"/>
        <v>12951</v>
      </c>
      <c r="G6" s="151">
        <f t="shared" si="0"/>
        <v>13055</v>
      </c>
      <c r="H6" s="151">
        <f t="shared" si="0"/>
        <v>12648</v>
      </c>
      <c r="I6" s="151">
        <f t="shared" si="0"/>
        <v>12765</v>
      </c>
      <c r="J6" s="151">
        <f t="shared" si="0"/>
        <v>12517</v>
      </c>
      <c r="K6" s="151">
        <f t="shared" si="0"/>
        <v>12451</v>
      </c>
      <c r="L6" s="151">
        <f t="shared" si="0"/>
        <v>12243</v>
      </c>
      <c r="M6" s="151">
        <f t="shared" ref="M6:O6" si="1">SUM(M7:M11)</f>
        <v>12098</v>
      </c>
      <c r="N6" s="151">
        <f t="shared" si="1"/>
        <v>12635</v>
      </c>
      <c r="O6" s="151">
        <f t="shared" si="1"/>
        <v>12390</v>
      </c>
      <c r="P6" s="152">
        <f>SUM(P7:P11)</f>
        <v>12621</v>
      </c>
      <c r="Q6" s="153">
        <f>SUM(Q7:Q11)</f>
        <v>0.99900000000000011</v>
      </c>
    </row>
    <row r="7" spans="2:17">
      <c r="C7" s="149"/>
      <c r="D7" s="154" t="s">
        <v>154</v>
      </c>
      <c r="E7" s="155">
        <f t="shared" ref="E7:L11" si="2">E16+E25</f>
        <v>8847</v>
      </c>
      <c r="F7" s="155">
        <f t="shared" si="2"/>
        <v>8852</v>
      </c>
      <c r="G7" s="155">
        <f t="shared" si="2"/>
        <v>8845</v>
      </c>
      <c r="H7" s="155">
        <f t="shared" si="2"/>
        <v>8495</v>
      </c>
      <c r="I7" s="155">
        <f t="shared" si="2"/>
        <v>8469</v>
      </c>
      <c r="J7" s="155">
        <f t="shared" si="2"/>
        <v>8159</v>
      </c>
      <c r="K7" s="155">
        <f t="shared" si="2"/>
        <v>8117</v>
      </c>
      <c r="L7" s="155">
        <f t="shared" si="2"/>
        <v>8038</v>
      </c>
      <c r="M7" s="155">
        <f t="shared" ref="M7:O11" si="3">M16+M25</f>
        <v>8033</v>
      </c>
      <c r="N7" s="155">
        <f t="shared" si="3"/>
        <v>8260</v>
      </c>
      <c r="O7" s="155">
        <f t="shared" si="3"/>
        <v>8227</v>
      </c>
      <c r="P7" s="152">
        <f>ROUND(AVERAGE(E7:O7),0)</f>
        <v>8395</v>
      </c>
      <c r="Q7" s="156">
        <f>ROUND(P7/P$6,3)</f>
        <v>0.66500000000000004</v>
      </c>
    </row>
    <row r="8" spans="2:17">
      <c r="C8" s="149"/>
      <c r="D8" s="154" t="s">
        <v>155</v>
      </c>
      <c r="E8" s="157">
        <f t="shared" si="2"/>
        <v>443</v>
      </c>
      <c r="F8" s="157">
        <f t="shared" si="2"/>
        <v>422</v>
      </c>
      <c r="G8" s="157">
        <f t="shared" si="2"/>
        <v>426</v>
      </c>
      <c r="H8" s="157">
        <f t="shared" si="2"/>
        <v>416</v>
      </c>
      <c r="I8" s="157">
        <f t="shared" si="2"/>
        <v>407</v>
      </c>
      <c r="J8" s="157">
        <f t="shared" si="2"/>
        <v>477</v>
      </c>
      <c r="K8" s="157">
        <f t="shared" si="2"/>
        <v>389</v>
      </c>
      <c r="L8" s="157">
        <f t="shared" si="2"/>
        <v>401</v>
      </c>
      <c r="M8" s="157">
        <f t="shared" si="3"/>
        <v>368</v>
      </c>
      <c r="N8" s="157">
        <f t="shared" si="3"/>
        <v>374</v>
      </c>
      <c r="O8" s="157">
        <f t="shared" si="3"/>
        <v>364</v>
      </c>
      <c r="P8" s="152">
        <f t="shared" ref="P8:P11" si="4">ROUND(AVERAGE(E8:O8),0)</f>
        <v>408</v>
      </c>
      <c r="Q8" s="156">
        <f t="shared" ref="Q8:Q11" si="5">ROUND(P8/P$6,3)</f>
        <v>3.2000000000000001E-2</v>
      </c>
    </row>
    <row r="9" spans="2:17">
      <c r="C9" s="149"/>
      <c r="D9" s="154" t="s">
        <v>166</v>
      </c>
      <c r="E9" s="157">
        <f t="shared" si="2"/>
        <v>2127</v>
      </c>
      <c r="F9" s="157">
        <f t="shared" si="2"/>
        <v>2010</v>
      </c>
      <c r="G9" s="157">
        <f t="shared" si="2"/>
        <v>2023</v>
      </c>
      <c r="H9" s="157">
        <f t="shared" si="2"/>
        <v>2037</v>
      </c>
      <c r="I9" s="157">
        <f t="shared" si="2"/>
        <v>2133</v>
      </c>
      <c r="J9" s="157">
        <f t="shared" si="2"/>
        <v>2169</v>
      </c>
      <c r="K9" s="157">
        <f t="shared" si="2"/>
        <v>2249</v>
      </c>
      <c r="L9" s="157">
        <f t="shared" si="2"/>
        <v>2087</v>
      </c>
      <c r="M9" s="157">
        <f t="shared" si="3"/>
        <v>2019</v>
      </c>
      <c r="N9" s="157">
        <f t="shared" si="3"/>
        <v>2233</v>
      </c>
      <c r="O9" s="157">
        <f t="shared" si="3"/>
        <v>2087</v>
      </c>
      <c r="P9" s="152">
        <f t="shared" si="4"/>
        <v>2107</v>
      </c>
      <c r="Q9" s="156">
        <f t="shared" si="5"/>
        <v>0.16700000000000001</v>
      </c>
    </row>
    <row r="10" spans="2:17" ht="26.4">
      <c r="C10" s="149"/>
      <c r="D10" s="154" t="s">
        <v>156</v>
      </c>
      <c r="E10" s="157">
        <f t="shared" si="2"/>
        <v>1130</v>
      </c>
      <c r="F10" s="157">
        <f t="shared" si="2"/>
        <v>1120</v>
      </c>
      <c r="G10" s="157">
        <f t="shared" si="2"/>
        <v>1128</v>
      </c>
      <c r="H10" s="157">
        <f t="shared" si="2"/>
        <v>1098</v>
      </c>
      <c r="I10" s="157">
        <f t="shared" si="2"/>
        <v>1101</v>
      </c>
      <c r="J10" s="157">
        <f t="shared" si="2"/>
        <v>1086</v>
      </c>
      <c r="K10" s="157">
        <f t="shared" si="2"/>
        <v>1111</v>
      </c>
      <c r="L10" s="157">
        <f t="shared" si="2"/>
        <v>1143</v>
      </c>
      <c r="M10" s="157">
        <f t="shared" si="3"/>
        <v>1122</v>
      </c>
      <c r="N10" s="157">
        <f t="shared" si="3"/>
        <v>1171</v>
      </c>
      <c r="O10" s="157">
        <f t="shared" si="3"/>
        <v>1190</v>
      </c>
      <c r="P10" s="152">
        <f t="shared" si="4"/>
        <v>1127</v>
      </c>
      <c r="Q10" s="156">
        <f t="shared" si="5"/>
        <v>8.8999999999999996E-2</v>
      </c>
    </row>
    <row r="11" spans="2:17">
      <c r="C11" s="149"/>
      <c r="D11" s="154" t="s">
        <v>157</v>
      </c>
      <c r="E11" s="157">
        <f t="shared" si="2"/>
        <v>526</v>
      </c>
      <c r="F11" s="157">
        <f t="shared" si="2"/>
        <v>547</v>
      </c>
      <c r="G11" s="157">
        <f t="shared" si="2"/>
        <v>633</v>
      </c>
      <c r="H11" s="157">
        <f t="shared" si="2"/>
        <v>602</v>
      </c>
      <c r="I11" s="157">
        <f t="shared" si="2"/>
        <v>655</v>
      </c>
      <c r="J11" s="157">
        <f t="shared" si="2"/>
        <v>626</v>
      </c>
      <c r="K11" s="157">
        <f t="shared" si="2"/>
        <v>585</v>
      </c>
      <c r="L11" s="157">
        <f t="shared" si="2"/>
        <v>574</v>
      </c>
      <c r="M11" s="157">
        <f t="shared" si="3"/>
        <v>556</v>
      </c>
      <c r="N11" s="157">
        <f t="shared" si="3"/>
        <v>597</v>
      </c>
      <c r="O11" s="157">
        <f t="shared" si="3"/>
        <v>522</v>
      </c>
      <c r="P11" s="152">
        <f t="shared" si="4"/>
        <v>584</v>
      </c>
      <c r="Q11" s="156">
        <f t="shared" si="5"/>
        <v>4.5999999999999999E-2</v>
      </c>
    </row>
    <row r="12" spans="2:17">
      <c r="L12" s="144" t="s">
        <v>158</v>
      </c>
      <c r="M12" s="144"/>
      <c r="N12" s="144"/>
      <c r="O12" s="144"/>
    </row>
    <row r="13" spans="2:17">
      <c r="D13" s="145" t="s">
        <v>159</v>
      </c>
      <c r="L13" s="143"/>
      <c r="M13" s="143"/>
      <c r="N13" s="143"/>
      <c r="O13" s="143"/>
      <c r="Q13" s="143" t="s">
        <v>149</v>
      </c>
    </row>
    <row r="14" spans="2:17">
      <c r="C14" s="249" t="s">
        <v>160</v>
      </c>
      <c r="D14" s="249"/>
      <c r="E14" s="148" t="s">
        <v>36</v>
      </c>
      <c r="F14" s="148" t="s">
        <v>45</v>
      </c>
      <c r="G14" s="148" t="s">
        <v>82</v>
      </c>
      <c r="H14" s="148" t="s">
        <v>118</v>
      </c>
      <c r="I14" s="148" t="s">
        <v>127</v>
      </c>
      <c r="J14" s="148" t="s">
        <v>136</v>
      </c>
      <c r="K14" s="148" t="s">
        <v>138</v>
      </c>
      <c r="L14" s="148" t="s">
        <v>140</v>
      </c>
      <c r="M14" s="148" t="s">
        <v>143</v>
      </c>
      <c r="N14" s="148" t="s">
        <v>142</v>
      </c>
      <c r="O14" s="148" t="s">
        <v>144</v>
      </c>
      <c r="P14" s="148" t="s">
        <v>151</v>
      </c>
      <c r="Q14" s="148" t="s">
        <v>152</v>
      </c>
    </row>
    <row r="15" spans="2:17">
      <c r="C15" s="149"/>
      <c r="D15" s="150" t="s">
        <v>161</v>
      </c>
      <c r="E15" s="151">
        <f t="shared" ref="E15:L15" si="6">SUM(E16:E20)</f>
        <v>12536</v>
      </c>
      <c r="F15" s="151">
        <f t="shared" si="6"/>
        <v>12386</v>
      </c>
      <c r="G15" s="151">
        <f t="shared" si="6"/>
        <v>12407</v>
      </c>
      <c r="H15" s="151">
        <f t="shared" si="6"/>
        <v>12031</v>
      </c>
      <c r="I15" s="151">
        <f t="shared" si="6"/>
        <v>12072</v>
      </c>
      <c r="J15" s="151">
        <f t="shared" si="6"/>
        <v>11850</v>
      </c>
      <c r="K15" s="151">
        <f t="shared" si="6"/>
        <v>11811</v>
      </c>
      <c r="L15" s="151">
        <f t="shared" si="6"/>
        <v>11605</v>
      </c>
      <c r="M15" s="151">
        <f t="shared" ref="M15:O15" si="7">SUM(M16:M20)</f>
        <v>11467</v>
      </c>
      <c r="N15" s="151">
        <f t="shared" si="7"/>
        <v>11949</v>
      </c>
      <c r="O15" s="151">
        <f t="shared" si="7"/>
        <v>11703</v>
      </c>
      <c r="P15" s="152">
        <f>SUM(P16:P20)</f>
        <v>11984</v>
      </c>
      <c r="Q15" s="153">
        <f>SUM(Q16:Q20)</f>
        <v>0.99999999999999989</v>
      </c>
    </row>
    <row r="16" spans="2:17">
      <c r="C16" s="149"/>
      <c r="D16" s="154" t="s">
        <v>154</v>
      </c>
      <c r="E16" s="155">
        <v>8709</v>
      </c>
      <c r="F16" s="155">
        <v>8699</v>
      </c>
      <c r="G16" s="155">
        <v>8687</v>
      </c>
      <c r="H16" s="155">
        <v>8367</v>
      </c>
      <c r="I16" s="155">
        <v>8321</v>
      </c>
      <c r="J16" s="155">
        <v>8020</v>
      </c>
      <c r="K16" s="155">
        <v>8015</v>
      </c>
      <c r="L16" s="155">
        <v>7926</v>
      </c>
      <c r="M16" s="155">
        <v>7911</v>
      </c>
      <c r="N16" s="155">
        <v>8116</v>
      </c>
      <c r="O16" s="155">
        <v>8042</v>
      </c>
      <c r="P16" s="152">
        <f>ROUND(AVERAGE(E16:O16),0)</f>
        <v>8256</v>
      </c>
      <c r="Q16" s="156">
        <f>ROUND(P16/P$15,3)</f>
        <v>0.68899999999999995</v>
      </c>
    </row>
    <row r="17" spans="3:17">
      <c r="C17" s="149"/>
      <c r="D17" s="154" t="s">
        <v>155</v>
      </c>
      <c r="E17" s="157">
        <v>430</v>
      </c>
      <c r="F17" s="157">
        <v>412</v>
      </c>
      <c r="G17" s="157">
        <v>414</v>
      </c>
      <c r="H17" s="157">
        <v>406</v>
      </c>
      <c r="I17" s="157">
        <v>399</v>
      </c>
      <c r="J17" s="157">
        <v>464</v>
      </c>
      <c r="K17" s="157">
        <v>367</v>
      </c>
      <c r="L17" s="157">
        <v>372</v>
      </c>
      <c r="M17" s="157">
        <v>338</v>
      </c>
      <c r="N17" s="157">
        <v>354</v>
      </c>
      <c r="O17" s="157">
        <v>339</v>
      </c>
      <c r="P17" s="152">
        <f t="shared" ref="P17:P20" si="8">ROUND(AVERAGE(E17:O17),0)</f>
        <v>390</v>
      </c>
      <c r="Q17" s="156">
        <f t="shared" ref="Q17:Q20" si="9">ROUND(P17/P$15,3)</f>
        <v>3.3000000000000002E-2</v>
      </c>
    </row>
    <row r="18" spans="3:17">
      <c r="C18" s="149"/>
      <c r="D18" s="154" t="s">
        <v>166</v>
      </c>
      <c r="E18" s="157">
        <v>2127</v>
      </c>
      <c r="F18" s="157">
        <v>2010</v>
      </c>
      <c r="G18" s="157">
        <v>2023</v>
      </c>
      <c r="H18" s="157">
        <v>2037</v>
      </c>
      <c r="I18" s="157">
        <v>2133</v>
      </c>
      <c r="J18" s="157">
        <v>2169</v>
      </c>
      <c r="K18" s="157">
        <v>2249</v>
      </c>
      <c r="L18" s="157">
        <v>2087</v>
      </c>
      <c r="M18" s="157">
        <v>2019</v>
      </c>
      <c r="N18" s="157">
        <v>2233</v>
      </c>
      <c r="O18" s="157">
        <v>2087</v>
      </c>
      <c r="P18" s="152">
        <f t="shared" si="8"/>
        <v>2107</v>
      </c>
      <c r="Q18" s="156">
        <f t="shared" si="9"/>
        <v>0.17599999999999999</v>
      </c>
    </row>
    <row r="19" spans="3:17" ht="26.4">
      <c r="C19" s="149"/>
      <c r="D19" s="154" t="s">
        <v>156</v>
      </c>
      <c r="E19" s="157">
        <v>1103</v>
      </c>
      <c r="F19" s="157">
        <v>1093</v>
      </c>
      <c r="G19" s="157">
        <v>1103</v>
      </c>
      <c r="H19" s="157">
        <v>1079</v>
      </c>
      <c r="I19" s="157">
        <v>1078</v>
      </c>
      <c r="J19" s="157">
        <v>1058</v>
      </c>
      <c r="K19" s="157">
        <v>1056</v>
      </c>
      <c r="L19" s="157">
        <v>1077</v>
      </c>
      <c r="M19" s="157">
        <v>1059</v>
      </c>
      <c r="N19" s="157">
        <v>1098</v>
      </c>
      <c r="O19" s="157">
        <v>1106</v>
      </c>
      <c r="P19" s="152">
        <f t="shared" si="8"/>
        <v>1083</v>
      </c>
      <c r="Q19" s="156">
        <f t="shared" si="9"/>
        <v>0.09</v>
      </c>
    </row>
    <row r="20" spans="3:17">
      <c r="C20" s="149"/>
      <c r="D20" s="154" t="s">
        <v>157</v>
      </c>
      <c r="E20" s="157">
        <v>167</v>
      </c>
      <c r="F20" s="157">
        <v>172</v>
      </c>
      <c r="G20" s="157">
        <v>180</v>
      </c>
      <c r="H20" s="157">
        <v>142</v>
      </c>
      <c r="I20" s="157">
        <v>141</v>
      </c>
      <c r="J20" s="157">
        <v>139</v>
      </c>
      <c r="K20" s="157">
        <v>124</v>
      </c>
      <c r="L20" s="157">
        <v>143</v>
      </c>
      <c r="M20" s="157">
        <v>140</v>
      </c>
      <c r="N20" s="157">
        <v>148</v>
      </c>
      <c r="O20" s="157">
        <v>129</v>
      </c>
      <c r="P20" s="152">
        <f t="shared" si="8"/>
        <v>148</v>
      </c>
      <c r="Q20" s="156">
        <f t="shared" si="9"/>
        <v>1.2E-2</v>
      </c>
    </row>
    <row r="21" spans="3:17">
      <c r="D21" s="146" t="s">
        <v>162</v>
      </c>
      <c r="E21" s="147"/>
      <c r="F21" s="147"/>
      <c r="G21" s="147"/>
      <c r="H21" s="147"/>
      <c r="I21" s="147"/>
      <c r="J21" s="147"/>
      <c r="K21" s="147"/>
      <c r="L21" s="144" t="s">
        <v>158</v>
      </c>
      <c r="M21" s="144"/>
      <c r="N21" s="144"/>
      <c r="O21" s="144"/>
    </row>
    <row r="22" spans="3:17">
      <c r="D22" s="145" t="s">
        <v>163</v>
      </c>
      <c r="L22" s="143"/>
      <c r="M22" s="143"/>
      <c r="N22" s="143"/>
      <c r="O22" s="143"/>
      <c r="Q22" s="143" t="s">
        <v>149</v>
      </c>
    </row>
    <row r="23" spans="3:17">
      <c r="C23" s="250" t="s">
        <v>164</v>
      </c>
      <c r="D23" s="250"/>
      <c r="E23" s="148" t="s">
        <v>36</v>
      </c>
      <c r="F23" s="148" t="s">
        <v>45</v>
      </c>
      <c r="G23" s="148" t="s">
        <v>82</v>
      </c>
      <c r="H23" s="148" t="s">
        <v>118</v>
      </c>
      <c r="I23" s="148" t="s">
        <v>127</v>
      </c>
      <c r="J23" s="148" t="s">
        <v>136</v>
      </c>
      <c r="K23" s="148" t="s">
        <v>138</v>
      </c>
      <c r="L23" s="148" t="s">
        <v>140</v>
      </c>
      <c r="M23" s="148" t="s">
        <v>143</v>
      </c>
      <c r="N23" s="148" t="s">
        <v>142</v>
      </c>
      <c r="O23" s="148" t="s">
        <v>144</v>
      </c>
      <c r="P23" s="148" t="s">
        <v>151</v>
      </c>
      <c r="Q23" s="148" t="s">
        <v>152</v>
      </c>
    </row>
    <row r="24" spans="3:17">
      <c r="C24" s="149"/>
      <c r="D24" s="150" t="s">
        <v>165</v>
      </c>
      <c r="E24" s="151">
        <f>SUM(E25:E29)</f>
        <v>537</v>
      </c>
      <c r="F24" s="151">
        <f t="shared" ref="F24:O24" si="10">SUM(F25:F29)</f>
        <v>565</v>
      </c>
      <c r="G24" s="151">
        <f t="shared" si="10"/>
        <v>648</v>
      </c>
      <c r="H24" s="151">
        <f t="shared" si="10"/>
        <v>617</v>
      </c>
      <c r="I24" s="151">
        <f t="shared" si="10"/>
        <v>693</v>
      </c>
      <c r="J24" s="151">
        <f t="shared" si="10"/>
        <v>667</v>
      </c>
      <c r="K24" s="151">
        <f t="shared" si="10"/>
        <v>640</v>
      </c>
      <c r="L24" s="151">
        <f t="shared" si="10"/>
        <v>638</v>
      </c>
      <c r="M24" s="151">
        <f>SUM(M25:M29)</f>
        <v>631</v>
      </c>
      <c r="N24" s="151">
        <f t="shared" si="10"/>
        <v>686</v>
      </c>
      <c r="O24" s="151">
        <f t="shared" si="10"/>
        <v>687</v>
      </c>
      <c r="P24" s="152">
        <f>SUM(P25:P29)</f>
        <v>637</v>
      </c>
      <c r="Q24" s="153">
        <f>SUM(Q25:Q29)</f>
        <v>1</v>
      </c>
    </row>
    <row r="25" spans="3:17">
      <c r="C25" s="149"/>
      <c r="D25" s="154" t="s">
        <v>154</v>
      </c>
      <c r="E25" s="155">
        <v>138</v>
      </c>
      <c r="F25" s="155">
        <v>153</v>
      </c>
      <c r="G25" s="155">
        <v>158</v>
      </c>
      <c r="H25" s="155">
        <v>128</v>
      </c>
      <c r="I25" s="155">
        <v>148</v>
      </c>
      <c r="J25" s="155">
        <v>139</v>
      </c>
      <c r="K25" s="155">
        <v>102</v>
      </c>
      <c r="L25" s="155">
        <v>112</v>
      </c>
      <c r="M25" s="155">
        <v>122</v>
      </c>
      <c r="N25" s="155">
        <v>144</v>
      </c>
      <c r="O25" s="155">
        <v>185</v>
      </c>
      <c r="P25" s="152">
        <f>ROUND(AVERAGE(E25:O25),0)</f>
        <v>139</v>
      </c>
      <c r="Q25" s="156">
        <f>ROUND(P25/P$24,3)</f>
        <v>0.218</v>
      </c>
    </row>
    <row r="26" spans="3:17">
      <c r="C26" s="149"/>
      <c r="D26" s="154" t="s">
        <v>155</v>
      </c>
      <c r="E26" s="157">
        <v>13</v>
      </c>
      <c r="F26" s="157">
        <v>10</v>
      </c>
      <c r="G26" s="157">
        <v>12</v>
      </c>
      <c r="H26" s="157">
        <v>10</v>
      </c>
      <c r="I26" s="157">
        <v>8</v>
      </c>
      <c r="J26" s="157">
        <v>13</v>
      </c>
      <c r="K26" s="157">
        <v>22</v>
      </c>
      <c r="L26" s="157">
        <v>29</v>
      </c>
      <c r="M26" s="157">
        <v>30</v>
      </c>
      <c r="N26" s="157">
        <v>20</v>
      </c>
      <c r="O26" s="157">
        <v>25</v>
      </c>
      <c r="P26" s="152">
        <f t="shared" ref="P26:P29" si="11">ROUND(AVERAGE(E26:O26),0)</f>
        <v>17</v>
      </c>
      <c r="Q26" s="156">
        <f t="shared" ref="Q26:Q29" si="12">ROUND(P26/P$24,3)</f>
        <v>2.7E-2</v>
      </c>
    </row>
    <row r="27" spans="3:17">
      <c r="C27" s="149"/>
      <c r="D27" s="154" t="s">
        <v>166</v>
      </c>
      <c r="E27" s="157">
        <v>0</v>
      </c>
      <c r="F27" s="157">
        <v>0</v>
      </c>
      <c r="G27" s="157">
        <v>0</v>
      </c>
      <c r="H27" s="157">
        <v>0</v>
      </c>
      <c r="I27" s="157">
        <v>0</v>
      </c>
      <c r="J27" s="157">
        <v>0</v>
      </c>
      <c r="K27" s="157">
        <v>0</v>
      </c>
      <c r="L27" s="157">
        <v>0</v>
      </c>
      <c r="M27" s="157">
        <v>0</v>
      </c>
      <c r="N27" s="157">
        <v>0</v>
      </c>
      <c r="O27" s="157">
        <v>0</v>
      </c>
      <c r="P27" s="152">
        <f t="shared" si="11"/>
        <v>0</v>
      </c>
      <c r="Q27" s="156">
        <f>ROUND(P27/P$24,3)</f>
        <v>0</v>
      </c>
    </row>
    <row r="28" spans="3:17" ht="26.4">
      <c r="C28" s="149"/>
      <c r="D28" s="154" t="s">
        <v>156</v>
      </c>
      <c r="E28" s="157">
        <v>27</v>
      </c>
      <c r="F28" s="157">
        <v>27</v>
      </c>
      <c r="G28" s="157">
        <v>25</v>
      </c>
      <c r="H28" s="157">
        <v>19</v>
      </c>
      <c r="I28" s="157">
        <v>23</v>
      </c>
      <c r="J28" s="157">
        <v>28</v>
      </c>
      <c r="K28" s="157">
        <v>55</v>
      </c>
      <c r="L28" s="157">
        <v>66</v>
      </c>
      <c r="M28" s="157">
        <v>63</v>
      </c>
      <c r="N28" s="157">
        <v>73</v>
      </c>
      <c r="O28" s="157">
        <v>84</v>
      </c>
      <c r="P28" s="152">
        <f t="shared" si="11"/>
        <v>45</v>
      </c>
      <c r="Q28" s="156">
        <f t="shared" si="12"/>
        <v>7.0999999999999994E-2</v>
      </c>
    </row>
    <row r="29" spans="3:17">
      <c r="C29" s="149"/>
      <c r="D29" s="154" t="s">
        <v>157</v>
      </c>
      <c r="E29" s="157">
        <v>359</v>
      </c>
      <c r="F29" s="157">
        <v>375</v>
      </c>
      <c r="G29" s="157">
        <v>453</v>
      </c>
      <c r="H29" s="157">
        <v>460</v>
      </c>
      <c r="I29" s="157">
        <v>514</v>
      </c>
      <c r="J29" s="157">
        <v>487</v>
      </c>
      <c r="K29" s="157">
        <v>461</v>
      </c>
      <c r="L29" s="157">
        <v>431</v>
      </c>
      <c r="M29" s="157">
        <v>416</v>
      </c>
      <c r="N29" s="157">
        <v>449</v>
      </c>
      <c r="O29" s="157">
        <v>393</v>
      </c>
      <c r="P29" s="152">
        <f t="shared" si="11"/>
        <v>436</v>
      </c>
      <c r="Q29" s="156">
        <f t="shared" si="12"/>
        <v>0.68400000000000005</v>
      </c>
    </row>
  </sheetData>
  <mergeCells count="3">
    <mergeCell ref="C5:D5"/>
    <mergeCell ref="C14:D14"/>
    <mergeCell ref="C23:D23"/>
  </mergeCells>
  <phoneticPr fontId="2"/>
  <pageMargins left="0.7" right="0.7" top="0.75" bottom="0.75" header="0.3" footer="0.3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29"/>
  <sheetViews>
    <sheetView topLeftCell="B4" workbookViewId="0">
      <selection activeCell="Q7" sqref="Q7:Q11"/>
    </sheetView>
  </sheetViews>
  <sheetFormatPr defaultRowHeight="18"/>
  <sheetData>
    <row r="1" spans="2:17">
      <c r="B1" s="141" t="s">
        <v>176</v>
      </c>
    </row>
    <row r="2" spans="2:17">
      <c r="B2" s="141">
        <v>2.1</v>
      </c>
      <c r="D2" s="141" t="s">
        <v>175</v>
      </c>
    </row>
    <row r="3" spans="2:17">
      <c r="F3" s="141" t="s">
        <v>179</v>
      </c>
    </row>
    <row r="4" spans="2:17">
      <c r="D4" s="142" t="s">
        <v>167</v>
      </c>
      <c r="L4" s="143"/>
      <c r="M4" s="143"/>
      <c r="N4" s="143"/>
      <c r="O4" s="143"/>
      <c r="Q4" s="143" t="s">
        <v>149</v>
      </c>
    </row>
    <row r="5" spans="2:17">
      <c r="C5" s="249" t="s">
        <v>168</v>
      </c>
      <c r="D5" s="249"/>
      <c r="E5" s="148" t="s">
        <v>36</v>
      </c>
      <c r="F5" s="148" t="s">
        <v>45</v>
      </c>
      <c r="G5" s="148" t="s">
        <v>82</v>
      </c>
      <c r="H5" s="148" t="s">
        <v>118</v>
      </c>
      <c r="I5" s="148" t="s">
        <v>127</v>
      </c>
      <c r="J5" s="148" t="s">
        <v>136</v>
      </c>
      <c r="K5" s="148" t="s">
        <v>138</v>
      </c>
      <c r="L5" s="148" t="s">
        <v>140</v>
      </c>
      <c r="M5" s="148" t="s">
        <v>143</v>
      </c>
      <c r="N5" s="148" t="s">
        <v>142</v>
      </c>
      <c r="O5" s="148" t="s">
        <v>144</v>
      </c>
      <c r="P5" s="148" t="s">
        <v>151</v>
      </c>
      <c r="Q5" s="148" t="s">
        <v>152</v>
      </c>
    </row>
    <row r="6" spans="2:17">
      <c r="C6" s="149"/>
      <c r="D6" s="150" t="s">
        <v>153</v>
      </c>
      <c r="E6" s="151">
        <f t="shared" ref="E6:L6" si="0">SUM(E7:E11)</f>
        <v>4734</v>
      </c>
      <c r="F6" s="151">
        <f t="shared" si="0"/>
        <v>4887</v>
      </c>
      <c r="G6" s="151">
        <f t="shared" si="0"/>
        <v>4595</v>
      </c>
      <c r="H6" s="151">
        <f t="shared" si="0"/>
        <v>4601</v>
      </c>
      <c r="I6" s="151">
        <f t="shared" si="0"/>
        <v>4434</v>
      </c>
      <c r="J6" s="151">
        <f t="shared" si="0"/>
        <v>4376</v>
      </c>
      <c r="K6" s="151">
        <f t="shared" si="0"/>
        <v>4446</v>
      </c>
      <c r="L6" s="151">
        <f t="shared" si="0"/>
        <v>4572</v>
      </c>
      <c r="M6" s="151">
        <f t="shared" ref="M6:O6" si="1">SUM(M7:M11)</f>
        <v>4527</v>
      </c>
      <c r="N6" s="151">
        <f t="shared" si="1"/>
        <v>4718</v>
      </c>
      <c r="O6" s="151">
        <f t="shared" si="1"/>
        <v>5450</v>
      </c>
      <c r="P6" s="152">
        <f>SUM(P7:P11)</f>
        <v>4667</v>
      </c>
      <c r="Q6" s="153">
        <f>SUM(Q7:Q11)</f>
        <v>1</v>
      </c>
    </row>
    <row r="7" spans="2:17">
      <c r="C7" s="149"/>
      <c r="D7" s="163" t="s">
        <v>154</v>
      </c>
      <c r="E7" s="164">
        <f t="shared" ref="E7:L11" si="2">E16+E25</f>
        <v>4180</v>
      </c>
      <c r="F7" s="164">
        <f t="shared" si="2"/>
        <v>4321</v>
      </c>
      <c r="G7" s="164">
        <f t="shared" si="2"/>
        <v>4157</v>
      </c>
      <c r="H7" s="164">
        <f t="shared" si="2"/>
        <v>4010</v>
      </c>
      <c r="I7" s="164">
        <f t="shared" si="2"/>
        <v>4055</v>
      </c>
      <c r="J7" s="164">
        <f t="shared" si="2"/>
        <v>4021</v>
      </c>
      <c r="K7" s="164">
        <f t="shared" si="2"/>
        <v>4083</v>
      </c>
      <c r="L7" s="164">
        <f t="shared" si="2"/>
        <v>4149</v>
      </c>
      <c r="M7" s="164">
        <f t="shared" ref="M7:O11" si="3">M16+M25</f>
        <v>4169</v>
      </c>
      <c r="N7" s="164">
        <f t="shared" si="3"/>
        <v>4347</v>
      </c>
      <c r="O7" s="164">
        <f t="shared" si="3"/>
        <v>5037</v>
      </c>
      <c r="P7" s="152">
        <f>ROUND(AVERAGE(E7:O7),0)</f>
        <v>4230</v>
      </c>
      <c r="Q7" s="156">
        <f>ROUND(P7/P$6,3)</f>
        <v>0.90600000000000003</v>
      </c>
    </row>
    <row r="8" spans="2:17">
      <c r="C8" s="149"/>
      <c r="D8" s="163" t="s">
        <v>155</v>
      </c>
      <c r="E8" s="165">
        <f t="shared" si="2"/>
        <v>142</v>
      </c>
      <c r="F8" s="165">
        <f t="shared" si="2"/>
        <v>155</v>
      </c>
      <c r="G8" s="165">
        <f t="shared" si="2"/>
        <v>146</v>
      </c>
      <c r="H8" s="165">
        <f t="shared" si="2"/>
        <v>141</v>
      </c>
      <c r="I8" s="165">
        <f t="shared" si="2"/>
        <v>141</v>
      </c>
      <c r="J8" s="165">
        <f t="shared" si="2"/>
        <v>135</v>
      </c>
      <c r="K8" s="165">
        <f t="shared" si="2"/>
        <v>132</v>
      </c>
      <c r="L8" s="165">
        <f t="shared" si="2"/>
        <v>133</v>
      </c>
      <c r="M8" s="165">
        <f t="shared" si="3"/>
        <v>123</v>
      </c>
      <c r="N8" s="165">
        <f t="shared" si="3"/>
        <v>112</v>
      </c>
      <c r="O8" s="165">
        <f t="shared" si="3"/>
        <v>117</v>
      </c>
      <c r="P8" s="152">
        <f t="shared" ref="P8:P11" si="4">ROUND(AVERAGE(E8:O8),0)</f>
        <v>134</v>
      </c>
      <c r="Q8" s="156">
        <f t="shared" ref="Q8:Q11" si="5">ROUND(P8/P$6,3)</f>
        <v>2.9000000000000001E-2</v>
      </c>
    </row>
    <row r="9" spans="2:17">
      <c r="C9" s="149"/>
      <c r="D9" s="163" t="s">
        <v>166</v>
      </c>
      <c r="E9" s="165">
        <f t="shared" si="2"/>
        <v>162</v>
      </c>
      <c r="F9" s="165">
        <f t="shared" si="2"/>
        <v>160</v>
      </c>
      <c r="G9" s="165">
        <f t="shared" si="2"/>
        <v>17</v>
      </c>
      <c r="H9" s="165">
        <f t="shared" si="2"/>
        <v>12</v>
      </c>
      <c r="I9" s="165">
        <f t="shared" si="2"/>
        <v>13</v>
      </c>
      <c r="J9" s="165">
        <f t="shared" si="2"/>
        <v>10</v>
      </c>
      <c r="K9" s="165">
        <f t="shared" si="2"/>
        <v>10</v>
      </c>
      <c r="L9" s="165">
        <f t="shared" si="2"/>
        <v>11</v>
      </c>
      <c r="M9" s="165">
        <f t="shared" si="3"/>
        <v>9</v>
      </c>
      <c r="N9" s="165">
        <f t="shared" si="3"/>
        <v>6</v>
      </c>
      <c r="O9" s="165">
        <f t="shared" si="3"/>
        <v>6</v>
      </c>
      <c r="P9" s="152">
        <f t="shared" si="4"/>
        <v>38</v>
      </c>
      <c r="Q9" s="156">
        <f t="shared" si="5"/>
        <v>8.0000000000000002E-3</v>
      </c>
    </row>
    <row r="10" spans="2:17" ht="26.4">
      <c r="C10" s="149"/>
      <c r="D10" s="163" t="s">
        <v>156</v>
      </c>
      <c r="E10" s="165">
        <f t="shared" si="2"/>
        <v>122</v>
      </c>
      <c r="F10" s="165">
        <f t="shared" si="2"/>
        <v>106</v>
      </c>
      <c r="G10" s="165">
        <f t="shared" si="2"/>
        <v>103</v>
      </c>
      <c r="H10" s="165">
        <f t="shared" si="2"/>
        <v>95</v>
      </c>
      <c r="I10" s="165">
        <f t="shared" si="2"/>
        <v>98</v>
      </c>
      <c r="J10" s="165">
        <f t="shared" si="2"/>
        <v>87</v>
      </c>
      <c r="K10" s="165">
        <f t="shared" si="2"/>
        <v>89</v>
      </c>
      <c r="L10" s="165">
        <f t="shared" si="2"/>
        <v>93</v>
      </c>
      <c r="M10" s="165">
        <f t="shared" si="3"/>
        <v>87</v>
      </c>
      <c r="N10" s="165">
        <f t="shared" si="3"/>
        <v>101</v>
      </c>
      <c r="O10" s="165">
        <f t="shared" si="3"/>
        <v>97</v>
      </c>
      <c r="P10" s="152">
        <f t="shared" si="4"/>
        <v>98</v>
      </c>
      <c r="Q10" s="156">
        <f t="shared" si="5"/>
        <v>2.1000000000000001E-2</v>
      </c>
    </row>
    <row r="11" spans="2:17">
      <c r="C11" s="149"/>
      <c r="D11" s="163" t="s">
        <v>157</v>
      </c>
      <c r="E11" s="165">
        <f t="shared" si="2"/>
        <v>128</v>
      </c>
      <c r="F11" s="165">
        <f t="shared" si="2"/>
        <v>145</v>
      </c>
      <c r="G11" s="165">
        <f t="shared" si="2"/>
        <v>172</v>
      </c>
      <c r="H11" s="165">
        <f t="shared" si="2"/>
        <v>343</v>
      </c>
      <c r="I11" s="165">
        <f t="shared" si="2"/>
        <v>127</v>
      </c>
      <c r="J11" s="165">
        <f t="shared" si="2"/>
        <v>123</v>
      </c>
      <c r="K11" s="165">
        <f t="shared" si="2"/>
        <v>132</v>
      </c>
      <c r="L11" s="165">
        <f t="shared" si="2"/>
        <v>186</v>
      </c>
      <c r="M11" s="165">
        <f t="shared" si="3"/>
        <v>139</v>
      </c>
      <c r="N11" s="165">
        <f t="shared" si="3"/>
        <v>152</v>
      </c>
      <c r="O11" s="165">
        <f t="shared" si="3"/>
        <v>193</v>
      </c>
      <c r="P11" s="152">
        <f t="shared" si="4"/>
        <v>167</v>
      </c>
      <c r="Q11" s="156">
        <f t="shared" si="5"/>
        <v>3.5999999999999997E-2</v>
      </c>
    </row>
    <row r="12" spans="2:17">
      <c r="L12" s="144" t="s">
        <v>158</v>
      </c>
      <c r="M12" s="144"/>
      <c r="N12" s="144"/>
      <c r="O12" s="144"/>
    </row>
    <row r="13" spans="2:17">
      <c r="D13" s="145" t="s">
        <v>170</v>
      </c>
      <c r="L13" s="143"/>
      <c r="M13" s="143"/>
      <c r="N13" s="143"/>
      <c r="O13" s="143"/>
      <c r="Q13" s="143" t="s">
        <v>149</v>
      </c>
    </row>
    <row r="14" spans="2:17">
      <c r="C14" s="249" t="s">
        <v>169</v>
      </c>
      <c r="D14" s="249"/>
      <c r="E14" s="148" t="s">
        <v>36</v>
      </c>
      <c r="F14" s="148" t="s">
        <v>45</v>
      </c>
      <c r="G14" s="148" t="s">
        <v>82</v>
      </c>
      <c r="H14" s="148" t="s">
        <v>118</v>
      </c>
      <c r="I14" s="148" t="s">
        <v>127</v>
      </c>
      <c r="J14" s="148" t="s">
        <v>136</v>
      </c>
      <c r="K14" s="148" t="s">
        <v>138</v>
      </c>
      <c r="L14" s="148" t="s">
        <v>140</v>
      </c>
      <c r="M14" s="148" t="s">
        <v>143</v>
      </c>
      <c r="N14" s="148" t="s">
        <v>142</v>
      </c>
      <c r="O14" s="148" t="s">
        <v>144</v>
      </c>
      <c r="P14" s="148" t="s">
        <v>151</v>
      </c>
      <c r="Q14" s="148" t="s">
        <v>152</v>
      </c>
    </row>
    <row r="15" spans="2:17">
      <c r="C15" s="149"/>
      <c r="D15" s="150" t="s">
        <v>161</v>
      </c>
      <c r="E15" s="151">
        <f t="shared" ref="E15:L15" si="6">SUM(E16:E20)</f>
        <v>4154</v>
      </c>
      <c r="F15" s="151">
        <f t="shared" si="6"/>
        <v>4165</v>
      </c>
      <c r="G15" s="151">
        <f t="shared" si="6"/>
        <v>3929</v>
      </c>
      <c r="H15" s="151">
        <f t="shared" si="6"/>
        <v>3976</v>
      </c>
      <c r="I15" s="151">
        <f t="shared" si="6"/>
        <v>3808</v>
      </c>
      <c r="J15" s="151">
        <f t="shared" si="6"/>
        <v>3818</v>
      </c>
      <c r="K15" s="151">
        <f t="shared" si="6"/>
        <v>3897</v>
      </c>
      <c r="L15" s="151">
        <f t="shared" si="6"/>
        <v>4043</v>
      </c>
      <c r="M15" s="151">
        <f t="shared" ref="M15:O15" si="7">SUM(M16:M20)</f>
        <v>4001</v>
      </c>
      <c r="N15" s="151">
        <f t="shared" si="7"/>
        <v>4081</v>
      </c>
      <c r="O15" s="151">
        <f t="shared" si="7"/>
        <v>5003</v>
      </c>
      <c r="P15" s="152">
        <f>SUM(P16:P20)</f>
        <v>4080</v>
      </c>
      <c r="Q15" s="153">
        <f>SUM(Q16:Q20)</f>
        <v>1.0009999999999999</v>
      </c>
    </row>
    <row r="16" spans="2:17">
      <c r="C16" s="149"/>
      <c r="D16" s="163" t="s">
        <v>154</v>
      </c>
      <c r="E16" s="164">
        <v>3844</v>
      </c>
      <c r="F16" s="164">
        <v>3869</v>
      </c>
      <c r="G16" s="164">
        <v>3743</v>
      </c>
      <c r="H16" s="164">
        <v>3636</v>
      </c>
      <c r="I16" s="164">
        <v>3664</v>
      </c>
      <c r="J16" s="164">
        <v>3671</v>
      </c>
      <c r="K16" s="164">
        <v>3757</v>
      </c>
      <c r="L16" s="164">
        <v>3832</v>
      </c>
      <c r="M16" s="164">
        <v>3861</v>
      </c>
      <c r="N16" s="164">
        <v>3914</v>
      </c>
      <c r="O16" s="164">
        <v>4790</v>
      </c>
      <c r="P16" s="152">
        <f>ROUND(AVERAGE(E16:O16),0)</f>
        <v>3871</v>
      </c>
      <c r="Q16" s="156">
        <f>ROUND(P16/P$15,3)</f>
        <v>0.94899999999999995</v>
      </c>
    </row>
    <row r="17" spans="3:17">
      <c r="C17" s="149"/>
      <c r="D17" s="163" t="s">
        <v>155</v>
      </c>
      <c r="E17" s="165">
        <v>37</v>
      </c>
      <c r="F17" s="165">
        <v>32</v>
      </c>
      <c r="G17" s="165">
        <v>29</v>
      </c>
      <c r="H17" s="165">
        <v>25</v>
      </c>
      <c r="I17" s="165">
        <v>20</v>
      </c>
      <c r="J17" s="165">
        <v>18</v>
      </c>
      <c r="K17" s="165">
        <v>19</v>
      </c>
      <c r="L17" s="165">
        <v>20</v>
      </c>
      <c r="M17" s="165">
        <v>15</v>
      </c>
      <c r="N17" s="165">
        <v>14</v>
      </c>
      <c r="O17" s="165">
        <v>21</v>
      </c>
      <c r="P17" s="152">
        <f>ROUND(AVERAGE(E17:O17),0)</f>
        <v>23</v>
      </c>
      <c r="Q17" s="156">
        <f t="shared" ref="Q17:Q20" si="8">ROUND(P17/P$15,3)</f>
        <v>6.0000000000000001E-3</v>
      </c>
    </row>
    <row r="18" spans="3:17">
      <c r="C18" s="149"/>
      <c r="D18" s="163" t="s">
        <v>166</v>
      </c>
      <c r="E18" s="165">
        <v>153</v>
      </c>
      <c r="F18" s="165">
        <v>150</v>
      </c>
      <c r="G18" s="165">
        <v>7</v>
      </c>
      <c r="H18" s="165">
        <v>5</v>
      </c>
      <c r="I18" s="165">
        <v>4</v>
      </c>
      <c r="J18" s="165">
        <v>3</v>
      </c>
      <c r="K18" s="165">
        <v>3</v>
      </c>
      <c r="L18" s="165">
        <v>3</v>
      </c>
      <c r="M18" s="165">
        <v>3</v>
      </c>
      <c r="N18" s="165">
        <v>4</v>
      </c>
      <c r="O18" s="165">
        <v>4</v>
      </c>
      <c r="P18" s="152">
        <f>ROUND(AVERAGE(E18:O18),0)</f>
        <v>31</v>
      </c>
      <c r="Q18" s="156">
        <f t="shared" si="8"/>
        <v>8.0000000000000002E-3</v>
      </c>
    </row>
    <row r="19" spans="3:17" ht="26.4">
      <c r="C19" s="149"/>
      <c r="D19" s="163" t="s">
        <v>156</v>
      </c>
      <c r="E19" s="165">
        <v>47</v>
      </c>
      <c r="F19" s="165">
        <v>37</v>
      </c>
      <c r="G19" s="165">
        <v>34</v>
      </c>
      <c r="H19" s="165">
        <v>33</v>
      </c>
      <c r="I19" s="165">
        <v>34</v>
      </c>
      <c r="J19" s="165">
        <v>30</v>
      </c>
      <c r="K19" s="165">
        <v>24</v>
      </c>
      <c r="L19" s="165">
        <v>27</v>
      </c>
      <c r="M19" s="165">
        <v>26</v>
      </c>
      <c r="N19" s="165">
        <v>23</v>
      </c>
      <c r="O19" s="165">
        <v>24</v>
      </c>
      <c r="P19" s="152">
        <f t="shared" ref="P19:P20" si="9">ROUND(AVERAGE(E19:O19),0)</f>
        <v>31</v>
      </c>
      <c r="Q19" s="156">
        <f t="shared" si="8"/>
        <v>8.0000000000000002E-3</v>
      </c>
    </row>
    <row r="20" spans="3:17">
      <c r="C20" s="149"/>
      <c r="D20" s="163" t="s">
        <v>157</v>
      </c>
      <c r="E20" s="165">
        <v>73</v>
      </c>
      <c r="F20" s="165">
        <v>77</v>
      </c>
      <c r="G20" s="165">
        <v>116</v>
      </c>
      <c r="H20" s="165">
        <v>277</v>
      </c>
      <c r="I20" s="165">
        <v>86</v>
      </c>
      <c r="J20" s="165">
        <v>96</v>
      </c>
      <c r="K20" s="165">
        <v>94</v>
      </c>
      <c r="L20" s="165">
        <v>161</v>
      </c>
      <c r="M20" s="165">
        <v>96</v>
      </c>
      <c r="N20" s="165">
        <v>126</v>
      </c>
      <c r="O20" s="165">
        <v>164</v>
      </c>
      <c r="P20" s="152">
        <f t="shared" si="9"/>
        <v>124</v>
      </c>
      <c r="Q20" s="156">
        <f t="shared" si="8"/>
        <v>0.03</v>
      </c>
    </row>
    <row r="21" spans="3:17">
      <c r="D21" s="146" t="s">
        <v>162</v>
      </c>
      <c r="E21" s="147"/>
      <c r="F21" s="147"/>
      <c r="G21" s="147"/>
      <c r="H21" s="147"/>
      <c r="I21" s="147"/>
      <c r="J21" s="147"/>
      <c r="K21" s="147"/>
      <c r="L21" s="144" t="s">
        <v>158</v>
      </c>
      <c r="M21" s="144"/>
      <c r="N21" s="144"/>
      <c r="O21" s="144"/>
    </row>
    <row r="22" spans="3:17">
      <c r="D22" s="145" t="s">
        <v>172</v>
      </c>
      <c r="L22" s="143"/>
      <c r="M22" s="143"/>
      <c r="N22" s="143"/>
      <c r="O22" s="143"/>
      <c r="Q22" s="143" t="s">
        <v>149</v>
      </c>
    </row>
    <row r="23" spans="3:17">
      <c r="C23" s="250" t="s">
        <v>171</v>
      </c>
      <c r="D23" s="250"/>
      <c r="E23" s="148" t="s">
        <v>36</v>
      </c>
      <c r="F23" s="148" t="s">
        <v>45</v>
      </c>
      <c r="G23" s="148" t="s">
        <v>82</v>
      </c>
      <c r="H23" s="148" t="s">
        <v>118</v>
      </c>
      <c r="I23" s="148" t="s">
        <v>127</v>
      </c>
      <c r="J23" s="148" t="s">
        <v>136</v>
      </c>
      <c r="K23" s="148" t="s">
        <v>138</v>
      </c>
      <c r="L23" s="148" t="s">
        <v>140</v>
      </c>
      <c r="M23" s="148" t="s">
        <v>143</v>
      </c>
      <c r="N23" s="148" t="s">
        <v>142</v>
      </c>
      <c r="O23" s="148" t="s">
        <v>144</v>
      </c>
      <c r="P23" s="148" t="s">
        <v>151</v>
      </c>
      <c r="Q23" s="148" t="s">
        <v>152</v>
      </c>
    </row>
    <row r="24" spans="3:17">
      <c r="C24" s="149"/>
      <c r="D24" s="150" t="s">
        <v>165</v>
      </c>
      <c r="E24" s="151">
        <f>SUM(E25:E29)</f>
        <v>580</v>
      </c>
      <c r="F24" s="151">
        <f>SUM(F25:F29)</f>
        <v>722</v>
      </c>
      <c r="G24" s="151">
        <f t="shared" ref="G24:O24" si="10">SUM(G25:G29)</f>
        <v>666</v>
      </c>
      <c r="H24" s="151">
        <f t="shared" si="10"/>
        <v>625</v>
      </c>
      <c r="I24" s="151">
        <f t="shared" si="10"/>
        <v>626</v>
      </c>
      <c r="J24" s="151">
        <f t="shared" si="10"/>
        <v>558</v>
      </c>
      <c r="K24" s="151">
        <f t="shared" si="10"/>
        <v>549</v>
      </c>
      <c r="L24" s="151">
        <f t="shared" si="10"/>
        <v>529</v>
      </c>
      <c r="M24" s="151">
        <f>SUM(M25:M29)</f>
        <v>526</v>
      </c>
      <c r="N24" s="151">
        <f t="shared" si="10"/>
        <v>637</v>
      </c>
      <c r="O24" s="151">
        <f t="shared" si="10"/>
        <v>447</v>
      </c>
      <c r="P24" s="152">
        <f>SUM(P25:P29)</f>
        <v>588</v>
      </c>
      <c r="Q24" s="153">
        <f>SUM(Q25:Q29)</f>
        <v>0.99999999999999989</v>
      </c>
    </row>
    <row r="25" spans="3:17">
      <c r="C25" s="149"/>
      <c r="D25" s="163" t="s">
        <v>154</v>
      </c>
      <c r="E25" s="164">
        <v>336</v>
      </c>
      <c r="F25" s="164">
        <v>452</v>
      </c>
      <c r="G25" s="164">
        <v>414</v>
      </c>
      <c r="H25" s="164">
        <v>374</v>
      </c>
      <c r="I25" s="164">
        <v>391</v>
      </c>
      <c r="J25" s="164">
        <v>350</v>
      </c>
      <c r="K25" s="164">
        <v>326</v>
      </c>
      <c r="L25" s="164">
        <v>317</v>
      </c>
      <c r="M25" s="164">
        <v>308</v>
      </c>
      <c r="N25" s="164">
        <v>433</v>
      </c>
      <c r="O25" s="164">
        <v>247</v>
      </c>
      <c r="P25" s="152">
        <f>ROUND(AVERAGE(E25:O25),0)</f>
        <v>359</v>
      </c>
      <c r="Q25" s="156">
        <f>ROUND(P25/P$24,3)</f>
        <v>0.61099999999999999</v>
      </c>
    </row>
    <row r="26" spans="3:17">
      <c r="C26" s="149"/>
      <c r="D26" s="163" t="s">
        <v>155</v>
      </c>
      <c r="E26" s="165">
        <v>105</v>
      </c>
      <c r="F26" s="165">
        <v>123</v>
      </c>
      <c r="G26" s="165">
        <v>117</v>
      </c>
      <c r="H26" s="165">
        <v>116</v>
      </c>
      <c r="I26" s="165">
        <v>121</v>
      </c>
      <c r="J26" s="165">
        <v>117</v>
      </c>
      <c r="K26" s="165">
        <v>113</v>
      </c>
      <c r="L26" s="165">
        <v>113</v>
      </c>
      <c r="M26" s="165">
        <v>108</v>
      </c>
      <c r="N26" s="165">
        <v>98</v>
      </c>
      <c r="O26" s="165">
        <v>96</v>
      </c>
      <c r="P26" s="152">
        <f t="shared" ref="P26:P29" si="11">ROUND(AVERAGE(E26:O26),0)</f>
        <v>112</v>
      </c>
      <c r="Q26" s="156">
        <f t="shared" ref="Q26:Q29" si="12">ROUND(P26/P$24,3)</f>
        <v>0.19</v>
      </c>
    </row>
    <row r="27" spans="3:17">
      <c r="C27" s="149"/>
      <c r="D27" s="163" t="s">
        <v>166</v>
      </c>
      <c r="E27" s="165">
        <v>9</v>
      </c>
      <c r="F27" s="165">
        <v>10</v>
      </c>
      <c r="G27" s="165">
        <v>10</v>
      </c>
      <c r="H27" s="165">
        <v>7</v>
      </c>
      <c r="I27" s="165">
        <v>9</v>
      </c>
      <c r="J27" s="165">
        <v>7</v>
      </c>
      <c r="K27" s="165">
        <v>7</v>
      </c>
      <c r="L27" s="165">
        <v>8</v>
      </c>
      <c r="M27" s="165">
        <v>6</v>
      </c>
      <c r="N27" s="165">
        <v>2</v>
      </c>
      <c r="O27" s="165">
        <v>2</v>
      </c>
      <c r="P27" s="152">
        <f t="shared" si="11"/>
        <v>7</v>
      </c>
      <c r="Q27" s="156">
        <f>ROUND(P27/P$24,3)</f>
        <v>1.2E-2</v>
      </c>
    </row>
    <row r="28" spans="3:17" ht="26.4">
      <c r="C28" s="149"/>
      <c r="D28" s="163" t="s">
        <v>156</v>
      </c>
      <c r="E28" s="165">
        <v>75</v>
      </c>
      <c r="F28" s="165">
        <v>69</v>
      </c>
      <c r="G28" s="165">
        <v>69</v>
      </c>
      <c r="H28" s="165">
        <v>62</v>
      </c>
      <c r="I28" s="165">
        <v>64</v>
      </c>
      <c r="J28" s="165">
        <v>57</v>
      </c>
      <c r="K28" s="165">
        <v>65</v>
      </c>
      <c r="L28" s="165">
        <v>66</v>
      </c>
      <c r="M28" s="165">
        <v>61</v>
      </c>
      <c r="N28" s="165">
        <v>78</v>
      </c>
      <c r="O28" s="165">
        <v>73</v>
      </c>
      <c r="P28" s="152">
        <f t="shared" si="11"/>
        <v>67</v>
      </c>
      <c r="Q28" s="156">
        <f t="shared" si="12"/>
        <v>0.114</v>
      </c>
    </row>
    <row r="29" spans="3:17">
      <c r="C29" s="149"/>
      <c r="D29" s="163" t="s">
        <v>157</v>
      </c>
      <c r="E29" s="165">
        <v>55</v>
      </c>
      <c r="F29" s="165">
        <v>68</v>
      </c>
      <c r="G29" s="165">
        <v>56</v>
      </c>
      <c r="H29" s="165">
        <v>66</v>
      </c>
      <c r="I29" s="165">
        <v>41</v>
      </c>
      <c r="J29" s="165">
        <v>27</v>
      </c>
      <c r="K29" s="165">
        <v>38</v>
      </c>
      <c r="L29" s="165">
        <v>25</v>
      </c>
      <c r="M29" s="165">
        <v>43</v>
      </c>
      <c r="N29" s="165">
        <v>26</v>
      </c>
      <c r="O29" s="165">
        <v>29</v>
      </c>
      <c r="P29" s="152">
        <f t="shared" si="11"/>
        <v>43</v>
      </c>
      <c r="Q29" s="156">
        <f t="shared" si="12"/>
        <v>7.2999999999999995E-2</v>
      </c>
    </row>
  </sheetData>
  <mergeCells count="3">
    <mergeCell ref="C5:D5"/>
    <mergeCell ref="C14:D14"/>
    <mergeCell ref="C23:D23"/>
  </mergeCells>
  <phoneticPr fontId="2"/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7"/>
  <sheetViews>
    <sheetView showGridLines="0" zoomScale="82" zoomScaleNormal="82" workbookViewId="0">
      <selection activeCell="C16" sqref="C16"/>
    </sheetView>
  </sheetViews>
  <sheetFormatPr defaultRowHeight="18"/>
  <cols>
    <col min="2" max="2" width="29.69921875" bestFit="1" customWidth="1"/>
    <col min="3" max="4" width="9.5" bestFit="1" customWidth="1"/>
    <col min="5" max="5" width="9.3984375" bestFit="1" customWidth="1"/>
    <col min="15" max="15" width="29.69921875" bestFit="1" customWidth="1"/>
  </cols>
  <sheetData>
    <row r="1" spans="2:22" ht="18.600000000000001" thickBot="1"/>
    <row r="2" spans="2:22">
      <c r="B2" s="169" t="s">
        <v>195</v>
      </c>
      <c r="C2" s="170" t="s">
        <v>37</v>
      </c>
      <c r="D2" s="170" t="s">
        <v>45</v>
      </c>
      <c r="E2" s="170" t="s">
        <v>82</v>
      </c>
      <c r="F2" s="170" t="s">
        <v>118</v>
      </c>
      <c r="G2" s="170" t="s">
        <v>127</v>
      </c>
      <c r="H2" s="170" t="s">
        <v>136</v>
      </c>
      <c r="I2" s="170" t="s">
        <v>138</v>
      </c>
      <c r="J2" s="170" t="s">
        <v>140</v>
      </c>
      <c r="K2" s="170" t="s">
        <v>143</v>
      </c>
      <c r="L2" s="170" t="s">
        <v>142</v>
      </c>
      <c r="M2" s="171" t="s">
        <v>144</v>
      </c>
      <c r="O2" t="s">
        <v>196</v>
      </c>
      <c r="P2" t="s">
        <v>131</v>
      </c>
      <c r="Q2" t="s">
        <v>133</v>
      </c>
      <c r="R2" t="s">
        <v>135</v>
      </c>
    </row>
    <row r="3" spans="2:22">
      <c r="B3" s="172" t="s">
        <v>131</v>
      </c>
      <c r="C3" s="173">
        <v>1904615</v>
      </c>
      <c r="D3" s="173">
        <v>1921069</v>
      </c>
      <c r="E3" s="173">
        <v>1928482</v>
      </c>
      <c r="F3" s="173">
        <v>1934941</v>
      </c>
      <c r="G3" s="173">
        <v>1941078</v>
      </c>
      <c r="H3" s="173">
        <v>1947127</v>
      </c>
      <c r="I3" s="173">
        <v>1951640</v>
      </c>
      <c r="J3" s="173">
        <v>1954662</v>
      </c>
      <c r="K3" s="173">
        <v>1958774</v>
      </c>
      <c r="L3" s="173">
        <v>1961682</v>
      </c>
      <c r="M3" s="174">
        <v>1961618</v>
      </c>
      <c r="O3">
        <v>2011</v>
      </c>
      <c r="P3">
        <v>573</v>
      </c>
      <c r="Q3">
        <v>564</v>
      </c>
      <c r="R3">
        <v>556</v>
      </c>
      <c r="T3" s="191" t="s">
        <v>199</v>
      </c>
    </row>
    <row r="4" spans="2:22">
      <c r="B4" s="178" t="s">
        <v>133</v>
      </c>
      <c r="C4" s="179">
        <v>60717</v>
      </c>
      <c r="D4" s="179">
        <v>60533</v>
      </c>
      <c r="E4" s="179">
        <v>60081</v>
      </c>
      <c r="F4" s="179">
        <v>59449</v>
      </c>
      <c r="G4" s="179">
        <v>59141</v>
      </c>
      <c r="H4" s="179">
        <v>58982</v>
      </c>
      <c r="I4" s="179">
        <v>58581</v>
      </c>
      <c r="J4" s="179">
        <v>58363</v>
      </c>
      <c r="K4" s="179">
        <v>58275</v>
      </c>
      <c r="L4" s="179">
        <v>58301</v>
      </c>
      <c r="M4" s="180">
        <v>58140</v>
      </c>
      <c r="O4">
        <v>2012</v>
      </c>
      <c r="P4">
        <v>571</v>
      </c>
      <c r="Q4">
        <v>561</v>
      </c>
      <c r="R4">
        <v>560</v>
      </c>
      <c r="T4" t="s">
        <v>131</v>
      </c>
      <c r="U4" t="s">
        <v>133</v>
      </c>
      <c r="V4" t="s">
        <v>135</v>
      </c>
    </row>
    <row r="5" spans="2:22" ht="18.600000000000001" thickBot="1">
      <c r="B5" s="184" t="s">
        <v>135</v>
      </c>
      <c r="C5" s="185">
        <v>18089</v>
      </c>
      <c r="D5" s="185">
        <v>18089</v>
      </c>
      <c r="E5" s="185">
        <v>17707</v>
      </c>
      <c r="F5" s="185">
        <v>17326</v>
      </c>
      <c r="G5" s="185">
        <v>17014</v>
      </c>
      <c r="H5" s="185">
        <v>16688</v>
      </c>
      <c r="I5" s="185">
        <v>16434</v>
      </c>
      <c r="J5" s="185">
        <v>16152</v>
      </c>
      <c r="K5" s="185">
        <v>15897</v>
      </c>
      <c r="L5" s="185">
        <v>15676</v>
      </c>
      <c r="M5" s="186">
        <v>15428</v>
      </c>
      <c r="O5">
        <v>2013</v>
      </c>
      <c r="P5">
        <v>578</v>
      </c>
      <c r="Q5">
        <v>566</v>
      </c>
      <c r="R5">
        <v>549</v>
      </c>
      <c r="T5">
        <f>AVERAGE(P9:P13)</f>
        <v>542.6</v>
      </c>
      <c r="U5">
        <f>AVERAGE(Q9:Q13)</f>
        <v>549.6</v>
      </c>
      <c r="V5">
        <f t="shared" ref="V5" si="0">AVERAGE(R9:R13)</f>
        <v>539.4</v>
      </c>
    </row>
    <row r="6" spans="2:22">
      <c r="O6">
        <v>2014</v>
      </c>
      <c r="P6">
        <v>560</v>
      </c>
      <c r="Q6">
        <v>554</v>
      </c>
      <c r="R6">
        <v>542</v>
      </c>
    </row>
    <row r="7" spans="2:22" ht="18.600000000000001" thickBot="1">
      <c r="O7">
        <v>2015</v>
      </c>
      <c r="P7">
        <v>550</v>
      </c>
      <c r="Q7">
        <v>558</v>
      </c>
      <c r="R7">
        <v>532</v>
      </c>
    </row>
    <row r="8" spans="2:22">
      <c r="B8" s="166" t="s">
        <v>194</v>
      </c>
      <c r="C8" s="167" t="s">
        <v>37</v>
      </c>
      <c r="D8" s="167" t="s">
        <v>45</v>
      </c>
      <c r="E8" s="167" t="s">
        <v>82</v>
      </c>
      <c r="F8" s="167" t="s">
        <v>118</v>
      </c>
      <c r="G8" s="167" t="s">
        <v>127</v>
      </c>
      <c r="H8" s="167" t="s">
        <v>136</v>
      </c>
      <c r="I8" s="167" t="s">
        <v>138</v>
      </c>
      <c r="J8" s="167" t="s">
        <v>140</v>
      </c>
      <c r="K8" s="167" t="s">
        <v>143</v>
      </c>
      <c r="L8" s="167" t="s">
        <v>142</v>
      </c>
      <c r="M8" s="168" t="s">
        <v>144</v>
      </c>
      <c r="O8">
        <v>2016</v>
      </c>
      <c r="P8">
        <v>538</v>
      </c>
      <c r="Q8">
        <v>550</v>
      </c>
      <c r="R8">
        <v>523</v>
      </c>
    </row>
    <row r="9" spans="2:22">
      <c r="B9" s="175" t="s">
        <v>131</v>
      </c>
      <c r="C9" s="173">
        <v>399484</v>
      </c>
      <c r="D9" s="173">
        <v>400419</v>
      </c>
      <c r="E9" s="173">
        <v>406640</v>
      </c>
      <c r="F9" s="173">
        <v>395358</v>
      </c>
      <c r="G9" s="173">
        <v>390581</v>
      </c>
      <c r="H9" s="173">
        <v>382208</v>
      </c>
      <c r="I9" s="173">
        <v>382975</v>
      </c>
      <c r="J9" s="173">
        <v>385897</v>
      </c>
      <c r="K9" s="173">
        <v>383282</v>
      </c>
      <c r="L9" s="173">
        <v>397385</v>
      </c>
      <c r="M9" s="174">
        <v>389384</v>
      </c>
      <c r="O9">
        <v>2017</v>
      </c>
      <c r="P9">
        <v>538</v>
      </c>
      <c r="Q9">
        <v>552</v>
      </c>
      <c r="R9">
        <v>531</v>
      </c>
    </row>
    <row r="10" spans="2:22">
      <c r="B10" s="181" t="s">
        <v>133</v>
      </c>
      <c r="C10" s="179">
        <v>12536</v>
      </c>
      <c r="D10" s="179">
        <v>12386</v>
      </c>
      <c r="E10" s="179">
        <v>12407</v>
      </c>
      <c r="F10" s="179">
        <v>12031</v>
      </c>
      <c r="G10" s="179">
        <v>12072</v>
      </c>
      <c r="H10" s="179">
        <v>11850</v>
      </c>
      <c r="I10" s="179">
        <v>11811</v>
      </c>
      <c r="J10" s="179">
        <v>11605</v>
      </c>
      <c r="K10" s="179">
        <v>11467</v>
      </c>
      <c r="L10" s="179">
        <v>11949</v>
      </c>
      <c r="M10" s="180">
        <v>11703</v>
      </c>
      <c r="O10">
        <v>2018</v>
      </c>
      <c r="P10">
        <v>541</v>
      </c>
      <c r="Q10">
        <v>545</v>
      </c>
      <c r="R10">
        <v>531</v>
      </c>
    </row>
    <row r="11" spans="2:22" ht="18.600000000000001" thickBot="1">
      <c r="B11" s="187" t="s">
        <v>135</v>
      </c>
      <c r="C11" s="185">
        <v>3683</v>
      </c>
      <c r="D11" s="185">
        <v>3697</v>
      </c>
      <c r="E11" s="185">
        <v>3551</v>
      </c>
      <c r="F11" s="185">
        <v>3427</v>
      </c>
      <c r="G11" s="185">
        <v>3313</v>
      </c>
      <c r="H11" s="185">
        <v>3184</v>
      </c>
      <c r="I11" s="185">
        <v>3188</v>
      </c>
      <c r="J11" s="185">
        <v>3130</v>
      </c>
      <c r="K11" s="185">
        <v>3093</v>
      </c>
      <c r="L11" s="185">
        <v>3128</v>
      </c>
      <c r="M11" s="186">
        <v>3130</v>
      </c>
      <c r="O11">
        <v>2019</v>
      </c>
      <c r="P11">
        <v>535</v>
      </c>
      <c r="Q11">
        <v>538</v>
      </c>
      <c r="R11">
        <v>532</v>
      </c>
    </row>
    <row r="12" spans="2:22">
      <c r="O12">
        <v>2020</v>
      </c>
      <c r="P12">
        <v>555</v>
      </c>
      <c r="Q12">
        <v>562</v>
      </c>
      <c r="R12">
        <v>547</v>
      </c>
    </row>
    <row r="13" spans="2:22" ht="18.600000000000001" thickBot="1">
      <c r="O13">
        <v>2021</v>
      </c>
      <c r="P13">
        <v>544</v>
      </c>
      <c r="Q13">
        <v>551</v>
      </c>
      <c r="R13">
        <v>556</v>
      </c>
    </row>
    <row r="14" spans="2:22">
      <c r="B14" s="166" t="s">
        <v>196</v>
      </c>
      <c r="C14" s="167" t="s">
        <v>191</v>
      </c>
      <c r="D14" s="167" t="s">
        <v>45</v>
      </c>
      <c r="E14" s="167" t="s">
        <v>82</v>
      </c>
      <c r="F14" s="167" t="s">
        <v>118</v>
      </c>
      <c r="G14" s="167" t="s">
        <v>192</v>
      </c>
      <c r="H14" s="167" t="s">
        <v>136</v>
      </c>
      <c r="I14" s="167" t="s">
        <v>138</v>
      </c>
      <c r="J14" s="167" t="s">
        <v>140</v>
      </c>
      <c r="K14" s="167" t="s">
        <v>193</v>
      </c>
      <c r="L14" s="167" t="s">
        <v>142</v>
      </c>
      <c r="M14" s="168" t="s">
        <v>144</v>
      </c>
      <c r="O14">
        <v>2030</v>
      </c>
      <c r="P14" s="190">
        <f>-3.5273*O14+7664</f>
        <v>503.58100000000013</v>
      </c>
      <c r="Q14" s="190">
        <f>-1.5364*O14+3651.9</f>
        <v>533.00800000000027</v>
      </c>
      <c r="R14" s="190">
        <f>-1.1455*O14+2851</f>
        <v>525.63500000000022</v>
      </c>
    </row>
    <row r="15" spans="2:22">
      <c r="B15" s="175" t="s">
        <v>131</v>
      </c>
      <c r="C15" s="176">
        <f>ROUND(C9/C3/366*1000000,0)</f>
        <v>573</v>
      </c>
      <c r="D15" s="176">
        <f>ROUND(D9/D3/365*1000000,0)</f>
        <v>571</v>
      </c>
      <c r="E15" s="176">
        <f t="shared" ref="E15:F15" si="1">ROUND(E9/E3/365*1000000,0)</f>
        <v>578</v>
      </c>
      <c r="F15" s="176">
        <f t="shared" si="1"/>
        <v>560</v>
      </c>
      <c r="G15" s="176">
        <f>ROUND(G9/G3/366*1000000,0)</f>
        <v>550</v>
      </c>
      <c r="H15" s="176">
        <f>ROUND(H9/H3/365*1000000,0)</f>
        <v>538</v>
      </c>
      <c r="I15" s="176">
        <f t="shared" ref="I15:J15" si="2">ROUND(I9/I3/365*1000000,0)</f>
        <v>538</v>
      </c>
      <c r="J15" s="176">
        <f t="shared" si="2"/>
        <v>541</v>
      </c>
      <c r="K15" s="176">
        <f>ROUND(K9/K3/366*1000000,0)</f>
        <v>535</v>
      </c>
      <c r="L15" s="176">
        <f t="shared" ref="L15:M17" si="3">ROUND(L9/L3/365*1000000,0)</f>
        <v>555</v>
      </c>
      <c r="M15" s="177">
        <f t="shared" si="3"/>
        <v>544</v>
      </c>
      <c r="O15">
        <v>2050</v>
      </c>
      <c r="P15" s="190">
        <f>-3.5273*O15+7664</f>
        <v>433.03499999999985</v>
      </c>
      <c r="Q15" s="190">
        <f>-1.5364*O15+3651.9</f>
        <v>502.2800000000002</v>
      </c>
      <c r="R15" s="190">
        <f>-1.1455*O15+2851</f>
        <v>502.72499999999991</v>
      </c>
    </row>
    <row r="16" spans="2:22">
      <c r="B16" s="181" t="s">
        <v>133</v>
      </c>
      <c r="C16" s="182">
        <f>ROUND(C10/C4/366*1000000,0)</f>
        <v>564</v>
      </c>
      <c r="D16" s="182">
        <f t="shared" ref="D16:F17" si="4">ROUND(D10/D4/365*1000000,0)</f>
        <v>561</v>
      </c>
      <c r="E16" s="182">
        <f t="shared" si="4"/>
        <v>566</v>
      </c>
      <c r="F16" s="182">
        <f t="shared" si="4"/>
        <v>554</v>
      </c>
      <c r="G16" s="182">
        <f t="shared" ref="G16:K17" si="5">ROUND(G10/G4/366*1000000,0)</f>
        <v>558</v>
      </c>
      <c r="H16" s="182">
        <f t="shared" ref="H16:J17" si="6">ROUND(H10/H4/365*1000000,0)</f>
        <v>550</v>
      </c>
      <c r="I16" s="182">
        <f t="shared" si="6"/>
        <v>552</v>
      </c>
      <c r="J16" s="182">
        <f t="shared" si="6"/>
        <v>545</v>
      </c>
      <c r="K16" s="182">
        <f t="shared" si="5"/>
        <v>538</v>
      </c>
      <c r="L16" s="182">
        <f t="shared" si="3"/>
        <v>562</v>
      </c>
      <c r="M16" s="183">
        <f t="shared" si="3"/>
        <v>551</v>
      </c>
    </row>
    <row r="17" spans="2:13" ht="18.600000000000001" thickBot="1">
      <c r="B17" s="187" t="s">
        <v>135</v>
      </c>
      <c r="C17" s="188">
        <f>ROUND(C11/C5/366*1000000,0)</f>
        <v>556</v>
      </c>
      <c r="D17" s="188">
        <f t="shared" si="4"/>
        <v>560</v>
      </c>
      <c r="E17" s="188">
        <f t="shared" si="4"/>
        <v>549</v>
      </c>
      <c r="F17" s="188">
        <f t="shared" si="4"/>
        <v>542</v>
      </c>
      <c r="G17" s="188">
        <f t="shared" si="5"/>
        <v>532</v>
      </c>
      <c r="H17" s="188">
        <f t="shared" si="6"/>
        <v>523</v>
      </c>
      <c r="I17" s="188">
        <f t="shared" si="6"/>
        <v>531</v>
      </c>
      <c r="J17" s="188">
        <f t="shared" si="6"/>
        <v>531</v>
      </c>
      <c r="K17" s="188">
        <f t="shared" si="5"/>
        <v>532</v>
      </c>
      <c r="L17" s="188">
        <f t="shared" si="3"/>
        <v>547</v>
      </c>
      <c r="M17" s="189">
        <f t="shared" si="3"/>
        <v>556</v>
      </c>
    </row>
  </sheetData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9"/>
  <sheetViews>
    <sheetView workbookViewId="0">
      <selection activeCell="DC7" activeCellId="1" sqref="CV7:CZ7 DC7:DG7"/>
    </sheetView>
  </sheetViews>
  <sheetFormatPr defaultRowHeight="18"/>
  <sheetData>
    <row r="1" spans="1:117">
      <c r="A1" t="s">
        <v>37</v>
      </c>
    </row>
    <row r="2" spans="1:117">
      <c r="A2" s="210" t="s">
        <v>1</v>
      </c>
      <c r="B2" s="210" t="s">
        <v>2</v>
      </c>
      <c r="C2" s="210" t="s">
        <v>3</v>
      </c>
      <c r="D2" s="1" t="s">
        <v>4</v>
      </c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2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4"/>
      <c r="BD2" s="4"/>
      <c r="BE2" s="5"/>
      <c r="BF2" s="6"/>
      <c r="BG2" s="6"/>
      <c r="BH2" s="6"/>
      <c r="BI2" s="6"/>
      <c r="BJ2" s="6"/>
      <c r="BK2" s="4"/>
      <c r="BL2" s="5"/>
      <c r="BM2" s="6"/>
      <c r="BN2" s="6"/>
      <c r="BO2" s="6"/>
      <c r="BP2" s="6"/>
      <c r="BQ2" s="6"/>
      <c r="BR2" s="1" t="s">
        <v>5</v>
      </c>
      <c r="BS2" s="6"/>
      <c r="BT2" s="6"/>
      <c r="BU2" s="6"/>
      <c r="BV2" s="6"/>
      <c r="BW2" s="6"/>
      <c r="BX2" s="6"/>
      <c r="BY2" s="7"/>
      <c r="BZ2" s="7"/>
      <c r="CA2" s="7"/>
      <c r="CB2" s="7"/>
      <c r="CC2" s="7"/>
      <c r="CD2" s="7"/>
      <c r="CE2" s="7"/>
      <c r="CF2" s="4"/>
      <c r="CG2" s="6"/>
      <c r="CH2" s="6"/>
      <c r="CI2" s="6"/>
      <c r="CJ2" s="6"/>
      <c r="CK2" s="6"/>
      <c r="CL2" s="6"/>
      <c r="CM2" s="1" t="s">
        <v>6</v>
      </c>
      <c r="CN2" s="6"/>
      <c r="CO2" s="6"/>
      <c r="CP2" s="6"/>
      <c r="CQ2" s="6"/>
      <c r="CR2" s="6"/>
      <c r="CS2" s="6"/>
      <c r="CT2" s="7"/>
      <c r="CU2" s="7"/>
      <c r="CV2" s="7"/>
      <c r="CW2" s="7"/>
      <c r="CX2" s="7"/>
      <c r="CY2" s="7"/>
      <c r="CZ2" s="7"/>
      <c r="DA2" s="4"/>
      <c r="DB2" s="6"/>
      <c r="DC2" s="6"/>
      <c r="DD2" s="6"/>
      <c r="DE2" s="6"/>
      <c r="DF2" s="6"/>
      <c r="DG2" s="6"/>
      <c r="DH2" s="8" t="s">
        <v>7</v>
      </c>
      <c r="DI2" s="1" t="s">
        <v>8</v>
      </c>
      <c r="DJ2" s="9"/>
      <c r="DK2" s="9"/>
      <c r="DL2" s="9"/>
      <c r="DM2" s="10"/>
    </row>
    <row r="3" spans="1:117">
      <c r="A3" s="211"/>
      <c r="B3" s="211"/>
      <c r="C3" s="213"/>
      <c r="D3" s="11"/>
      <c r="E3" s="12" t="s">
        <v>9</v>
      </c>
      <c r="F3" s="7"/>
      <c r="G3" s="7"/>
      <c r="H3" s="7"/>
      <c r="I3" s="7"/>
      <c r="J3" s="7"/>
      <c r="K3" s="3"/>
      <c r="L3" s="3"/>
      <c r="M3" s="3"/>
      <c r="N3" s="7"/>
      <c r="O3" s="3"/>
      <c r="P3" s="3"/>
      <c r="Q3" s="3"/>
      <c r="R3" s="7"/>
      <c r="S3" s="3"/>
      <c r="T3" s="3"/>
      <c r="U3" s="3"/>
      <c r="V3" s="7"/>
      <c r="W3" s="3"/>
      <c r="X3" s="3"/>
      <c r="Y3" s="3"/>
      <c r="Z3" s="7"/>
      <c r="AA3" s="3"/>
      <c r="AB3" s="3"/>
      <c r="AC3" s="13"/>
      <c r="AD3" s="12" t="s">
        <v>10</v>
      </c>
      <c r="AE3" s="7"/>
      <c r="AF3" s="7"/>
      <c r="AG3" s="7"/>
      <c r="AH3" s="7"/>
      <c r="AI3" s="7"/>
      <c r="AJ3" s="3"/>
      <c r="AK3" s="3"/>
      <c r="AL3" s="3"/>
      <c r="AM3" s="7"/>
      <c r="AN3" s="3"/>
      <c r="AO3" s="3"/>
      <c r="AP3" s="3"/>
      <c r="AQ3" s="7"/>
      <c r="AR3" s="3"/>
      <c r="AS3" s="3"/>
      <c r="AT3" s="3"/>
      <c r="AU3" s="7"/>
      <c r="AV3" s="3"/>
      <c r="AW3" s="3"/>
      <c r="AX3" s="3"/>
      <c r="AY3" s="7"/>
      <c r="AZ3" s="3"/>
      <c r="BA3" s="3"/>
      <c r="BB3" s="13"/>
      <c r="BC3" s="14" t="s">
        <v>11</v>
      </c>
      <c r="BD3" s="4"/>
      <c r="BE3" s="5"/>
      <c r="BF3" s="6"/>
      <c r="BG3" s="6"/>
      <c r="BH3" s="6"/>
      <c r="BI3" s="6"/>
      <c r="BJ3" s="6"/>
      <c r="BK3" s="4"/>
      <c r="BL3" s="5"/>
      <c r="BM3" s="6"/>
      <c r="BN3" s="6"/>
      <c r="BO3" s="6"/>
      <c r="BP3" s="6"/>
      <c r="BQ3" s="6"/>
      <c r="BR3" s="15"/>
      <c r="BS3" s="12" t="s">
        <v>12</v>
      </c>
      <c r="BT3" s="14"/>
      <c r="BU3" s="14"/>
      <c r="BV3" s="14"/>
      <c r="BW3" s="14"/>
      <c r="BX3" s="14"/>
      <c r="BY3" s="3"/>
      <c r="BZ3" s="7"/>
      <c r="CA3" s="7"/>
      <c r="CB3" s="7"/>
      <c r="CC3" s="7"/>
      <c r="CD3" s="7"/>
      <c r="CE3" s="7"/>
      <c r="CF3" s="4"/>
      <c r="CG3" s="6"/>
      <c r="CH3" s="6"/>
      <c r="CI3" s="6"/>
      <c r="CJ3" s="6"/>
      <c r="CK3" s="6"/>
      <c r="CL3" s="6"/>
      <c r="CM3" s="15"/>
      <c r="CN3" s="12" t="s">
        <v>13</v>
      </c>
      <c r="CO3" s="14"/>
      <c r="CP3" s="14"/>
      <c r="CQ3" s="14"/>
      <c r="CR3" s="14"/>
      <c r="CS3" s="14"/>
      <c r="CT3" s="3"/>
      <c r="CU3" s="7"/>
      <c r="CV3" s="7"/>
      <c r="CW3" s="7"/>
      <c r="CX3" s="7"/>
      <c r="CY3" s="7"/>
      <c r="CZ3" s="7"/>
      <c r="DA3" s="4"/>
      <c r="DB3" s="6"/>
      <c r="DC3" s="6"/>
      <c r="DD3" s="6"/>
      <c r="DE3" s="6"/>
      <c r="DF3" s="6"/>
      <c r="DG3" s="6"/>
      <c r="DH3" s="16"/>
      <c r="DI3" s="215" t="s">
        <v>14</v>
      </c>
      <c r="DJ3" s="216" t="s">
        <v>15</v>
      </c>
      <c r="DK3" s="216" t="s">
        <v>16</v>
      </c>
      <c r="DL3" s="216" t="s">
        <v>17</v>
      </c>
      <c r="DM3" s="216" t="s">
        <v>18</v>
      </c>
    </row>
    <row r="4" spans="1:117">
      <c r="A4" s="211"/>
      <c r="B4" s="211"/>
      <c r="C4" s="213"/>
      <c r="D4" s="17"/>
      <c r="E4" s="11"/>
      <c r="F4" s="217" t="s">
        <v>19</v>
      </c>
      <c r="G4" s="218"/>
      <c r="H4" s="218"/>
      <c r="I4" s="219"/>
      <c r="J4" s="217" t="s">
        <v>20</v>
      </c>
      <c r="K4" s="218"/>
      <c r="L4" s="218"/>
      <c r="M4" s="219"/>
      <c r="N4" s="217" t="s">
        <v>21</v>
      </c>
      <c r="O4" s="218"/>
      <c r="P4" s="218"/>
      <c r="Q4" s="219"/>
      <c r="R4" s="217" t="s">
        <v>22</v>
      </c>
      <c r="S4" s="218"/>
      <c r="T4" s="218"/>
      <c r="U4" s="219"/>
      <c r="V4" s="217" t="s">
        <v>23</v>
      </c>
      <c r="W4" s="218"/>
      <c r="X4" s="218"/>
      <c r="Y4" s="219"/>
      <c r="Z4" s="217" t="s">
        <v>24</v>
      </c>
      <c r="AA4" s="218"/>
      <c r="AB4" s="218"/>
      <c r="AC4" s="219"/>
      <c r="AD4" s="11"/>
      <c r="AE4" s="217" t="s">
        <v>19</v>
      </c>
      <c r="AF4" s="218"/>
      <c r="AG4" s="218"/>
      <c r="AH4" s="219"/>
      <c r="AI4" s="217" t="s">
        <v>20</v>
      </c>
      <c r="AJ4" s="218"/>
      <c r="AK4" s="218"/>
      <c r="AL4" s="219"/>
      <c r="AM4" s="217" t="s">
        <v>21</v>
      </c>
      <c r="AN4" s="218"/>
      <c r="AO4" s="218"/>
      <c r="AP4" s="219"/>
      <c r="AQ4" s="217" t="s">
        <v>22</v>
      </c>
      <c r="AR4" s="218"/>
      <c r="AS4" s="218"/>
      <c r="AT4" s="219"/>
      <c r="AU4" s="217" t="s">
        <v>23</v>
      </c>
      <c r="AV4" s="218"/>
      <c r="AW4" s="218"/>
      <c r="AX4" s="219"/>
      <c r="AY4" s="217" t="s">
        <v>24</v>
      </c>
      <c r="AZ4" s="218"/>
      <c r="BA4" s="218"/>
      <c r="BB4" s="219"/>
      <c r="BC4" s="18"/>
      <c r="BD4" s="12" t="s">
        <v>25</v>
      </c>
      <c r="BE4" s="2"/>
      <c r="BF4" s="2"/>
      <c r="BG4" s="2"/>
      <c r="BH4" s="2"/>
      <c r="BI4" s="2"/>
      <c r="BJ4" s="19"/>
      <c r="BK4" s="7" t="s">
        <v>26</v>
      </c>
      <c r="BL4" s="2"/>
      <c r="BM4" s="2"/>
      <c r="BN4" s="2"/>
      <c r="BO4" s="2"/>
      <c r="BP4" s="2"/>
      <c r="BQ4" s="2"/>
      <c r="BR4" s="18"/>
      <c r="BS4" s="20"/>
      <c r="BT4" s="21"/>
      <c r="BU4" s="21"/>
      <c r="BV4" s="21"/>
      <c r="BW4" s="21"/>
      <c r="BX4" s="22"/>
      <c r="BY4" s="12" t="s">
        <v>9</v>
      </c>
      <c r="BZ4" s="23"/>
      <c r="CA4" s="2"/>
      <c r="CB4" s="2"/>
      <c r="CC4" s="2"/>
      <c r="CD4" s="2"/>
      <c r="CE4" s="19"/>
      <c r="CF4" s="7" t="s">
        <v>27</v>
      </c>
      <c r="CG4" s="2"/>
      <c r="CH4" s="2"/>
      <c r="CI4" s="2"/>
      <c r="CJ4" s="2"/>
      <c r="CK4" s="2"/>
      <c r="CL4" s="19"/>
      <c r="CM4" s="18"/>
      <c r="CN4" s="20"/>
      <c r="CO4" s="21"/>
      <c r="CP4" s="21"/>
      <c r="CQ4" s="21"/>
      <c r="CR4" s="21"/>
      <c r="CS4" s="22"/>
      <c r="CT4" s="12" t="s">
        <v>10</v>
      </c>
      <c r="CU4" s="23"/>
      <c r="CV4" s="2"/>
      <c r="CW4" s="2"/>
      <c r="CX4" s="2"/>
      <c r="CY4" s="2"/>
      <c r="CZ4" s="19"/>
      <c r="DA4" s="7" t="s">
        <v>27</v>
      </c>
      <c r="DB4" s="2"/>
      <c r="DC4" s="2"/>
      <c r="DD4" s="2"/>
      <c r="DE4" s="2"/>
      <c r="DF4" s="2"/>
      <c r="DG4" s="19"/>
      <c r="DH4" s="16"/>
      <c r="DI4" s="215"/>
      <c r="DJ4" s="215"/>
      <c r="DK4" s="215"/>
      <c r="DL4" s="215"/>
      <c r="DM4" s="215"/>
    </row>
    <row r="5" spans="1:117" ht="21.6">
      <c r="A5" s="211"/>
      <c r="B5" s="211"/>
      <c r="C5" s="213"/>
      <c r="D5" s="17" t="s">
        <v>14</v>
      </c>
      <c r="E5" s="11" t="s">
        <v>14</v>
      </c>
      <c r="F5" s="11" t="s">
        <v>14</v>
      </c>
      <c r="G5" s="24" t="s">
        <v>15</v>
      </c>
      <c r="H5" s="24" t="s">
        <v>16</v>
      </c>
      <c r="I5" s="24" t="s">
        <v>17</v>
      </c>
      <c r="J5" s="11" t="s">
        <v>14</v>
      </c>
      <c r="K5" s="24" t="s">
        <v>15</v>
      </c>
      <c r="L5" s="24" t="s">
        <v>16</v>
      </c>
      <c r="M5" s="24" t="s">
        <v>17</v>
      </c>
      <c r="N5" s="11" t="s">
        <v>14</v>
      </c>
      <c r="O5" s="24" t="s">
        <v>15</v>
      </c>
      <c r="P5" s="24" t="s">
        <v>16</v>
      </c>
      <c r="Q5" s="24" t="s">
        <v>17</v>
      </c>
      <c r="R5" s="11" t="s">
        <v>14</v>
      </c>
      <c r="S5" s="24" t="s">
        <v>15</v>
      </c>
      <c r="T5" s="24" t="s">
        <v>16</v>
      </c>
      <c r="U5" s="24" t="s">
        <v>17</v>
      </c>
      <c r="V5" s="11" t="s">
        <v>14</v>
      </c>
      <c r="W5" s="24" t="s">
        <v>15</v>
      </c>
      <c r="X5" s="24" t="s">
        <v>16</v>
      </c>
      <c r="Y5" s="24" t="s">
        <v>17</v>
      </c>
      <c r="Z5" s="11" t="s">
        <v>14</v>
      </c>
      <c r="AA5" s="24" t="s">
        <v>15</v>
      </c>
      <c r="AB5" s="24" t="s">
        <v>16</v>
      </c>
      <c r="AC5" s="24" t="s">
        <v>17</v>
      </c>
      <c r="AD5" s="11" t="s">
        <v>14</v>
      </c>
      <c r="AE5" s="11" t="s">
        <v>14</v>
      </c>
      <c r="AF5" s="24" t="s">
        <v>15</v>
      </c>
      <c r="AG5" s="24" t="s">
        <v>16</v>
      </c>
      <c r="AH5" s="24" t="s">
        <v>17</v>
      </c>
      <c r="AI5" s="11" t="s">
        <v>14</v>
      </c>
      <c r="AJ5" s="24" t="s">
        <v>15</v>
      </c>
      <c r="AK5" s="24" t="s">
        <v>16</v>
      </c>
      <c r="AL5" s="24" t="s">
        <v>17</v>
      </c>
      <c r="AM5" s="11" t="s">
        <v>14</v>
      </c>
      <c r="AN5" s="24" t="s">
        <v>15</v>
      </c>
      <c r="AO5" s="24" t="s">
        <v>16</v>
      </c>
      <c r="AP5" s="24" t="s">
        <v>17</v>
      </c>
      <c r="AQ5" s="11" t="s">
        <v>14</v>
      </c>
      <c r="AR5" s="24" t="s">
        <v>15</v>
      </c>
      <c r="AS5" s="24" t="s">
        <v>16</v>
      </c>
      <c r="AT5" s="24" t="s">
        <v>17</v>
      </c>
      <c r="AU5" s="11" t="s">
        <v>14</v>
      </c>
      <c r="AV5" s="24" t="s">
        <v>15</v>
      </c>
      <c r="AW5" s="24" t="s">
        <v>16</v>
      </c>
      <c r="AX5" s="24" t="s">
        <v>17</v>
      </c>
      <c r="AY5" s="11" t="s">
        <v>14</v>
      </c>
      <c r="AZ5" s="24" t="s">
        <v>15</v>
      </c>
      <c r="BA5" s="24" t="s">
        <v>16</v>
      </c>
      <c r="BB5" s="24" t="s">
        <v>17</v>
      </c>
      <c r="BC5" s="17" t="s">
        <v>14</v>
      </c>
      <c r="BD5" s="17" t="s">
        <v>14</v>
      </c>
      <c r="BE5" s="17" t="s">
        <v>28</v>
      </c>
      <c r="BF5" s="17" t="s">
        <v>29</v>
      </c>
      <c r="BG5" s="17" t="s">
        <v>30</v>
      </c>
      <c r="BH5" s="17" t="s">
        <v>31</v>
      </c>
      <c r="BI5" s="17" t="s">
        <v>32</v>
      </c>
      <c r="BJ5" s="17" t="s">
        <v>33</v>
      </c>
      <c r="BK5" s="17" t="s">
        <v>14</v>
      </c>
      <c r="BL5" s="17" t="s">
        <v>28</v>
      </c>
      <c r="BM5" s="17" t="s">
        <v>29</v>
      </c>
      <c r="BN5" s="17" t="s">
        <v>30</v>
      </c>
      <c r="BO5" s="17" t="s">
        <v>31</v>
      </c>
      <c r="BP5" s="17" t="s">
        <v>32</v>
      </c>
      <c r="BQ5" s="18" t="s">
        <v>33</v>
      </c>
      <c r="BR5" s="17" t="s">
        <v>14</v>
      </c>
      <c r="BS5" s="24" t="s">
        <v>28</v>
      </c>
      <c r="BT5" s="24" t="s">
        <v>29</v>
      </c>
      <c r="BU5" s="24" t="s">
        <v>30</v>
      </c>
      <c r="BV5" s="24" t="s">
        <v>31</v>
      </c>
      <c r="BW5" s="24" t="s">
        <v>32</v>
      </c>
      <c r="BX5" s="24" t="s">
        <v>33</v>
      </c>
      <c r="BY5" s="17" t="s">
        <v>14</v>
      </c>
      <c r="BZ5" s="24" t="s">
        <v>28</v>
      </c>
      <c r="CA5" s="17" t="s">
        <v>29</v>
      </c>
      <c r="CB5" s="17" t="s">
        <v>30</v>
      </c>
      <c r="CC5" s="17" t="s">
        <v>31</v>
      </c>
      <c r="CD5" s="17" t="s">
        <v>32</v>
      </c>
      <c r="CE5" s="17" t="s">
        <v>33</v>
      </c>
      <c r="CF5" s="17" t="s">
        <v>14</v>
      </c>
      <c r="CG5" s="17" t="s">
        <v>28</v>
      </c>
      <c r="CH5" s="17" t="s">
        <v>29</v>
      </c>
      <c r="CI5" s="17" t="s">
        <v>30</v>
      </c>
      <c r="CJ5" s="17" t="s">
        <v>31</v>
      </c>
      <c r="CK5" s="17" t="s">
        <v>32</v>
      </c>
      <c r="CL5" s="17" t="s">
        <v>33</v>
      </c>
      <c r="CM5" s="17" t="s">
        <v>14</v>
      </c>
      <c r="CN5" s="24" t="s">
        <v>28</v>
      </c>
      <c r="CO5" s="24" t="s">
        <v>29</v>
      </c>
      <c r="CP5" s="24" t="s">
        <v>30</v>
      </c>
      <c r="CQ5" s="24" t="s">
        <v>31</v>
      </c>
      <c r="CR5" s="24" t="s">
        <v>32</v>
      </c>
      <c r="CS5" s="24" t="s">
        <v>33</v>
      </c>
      <c r="CT5" s="17" t="s">
        <v>14</v>
      </c>
      <c r="CU5" s="24" t="s">
        <v>28</v>
      </c>
      <c r="CV5" s="17" t="s">
        <v>29</v>
      </c>
      <c r="CW5" s="17" t="s">
        <v>30</v>
      </c>
      <c r="CX5" s="17" t="s">
        <v>31</v>
      </c>
      <c r="CY5" s="17" t="s">
        <v>32</v>
      </c>
      <c r="CZ5" s="17" t="s">
        <v>33</v>
      </c>
      <c r="DA5" s="17" t="s">
        <v>14</v>
      </c>
      <c r="DB5" s="17" t="s">
        <v>28</v>
      </c>
      <c r="DC5" s="17" t="s">
        <v>29</v>
      </c>
      <c r="DD5" s="17" t="s">
        <v>30</v>
      </c>
      <c r="DE5" s="17" t="s">
        <v>31</v>
      </c>
      <c r="DF5" s="17" t="s">
        <v>32</v>
      </c>
      <c r="DG5" s="17" t="s">
        <v>33</v>
      </c>
      <c r="DH5" s="16"/>
      <c r="DI5" s="11"/>
      <c r="DJ5" s="11"/>
      <c r="DK5" s="11"/>
      <c r="DL5" s="11"/>
      <c r="DM5" s="11"/>
    </row>
    <row r="6" spans="1:117">
      <c r="A6" s="212"/>
      <c r="B6" s="212"/>
      <c r="C6" s="214"/>
      <c r="D6" s="25" t="s">
        <v>34</v>
      </c>
      <c r="E6" s="26" t="s">
        <v>34</v>
      </c>
      <c r="F6" s="26" t="s">
        <v>34</v>
      </c>
      <c r="G6" s="25" t="s">
        <v>34</v>
      </c>
      <c r="H6" s="25" t="s">
        <v>34</v>
      </c>
      <c r="I6" s="25" t="s">
        <v>34</v>
      </c>
      <c r="J6" s="26" t="s">
        <v>34</v>
      </c>
      <c r="K6" s="25" t="s">
        <v>34</v>
      </c>
      <c r="L6" s="25" t="s">
        <v>34</v>
      </c>
      <c r="M6" s="25" t="s">
        <v>34</v>
      </c>
      <c r="N6" s="26" t="s">
        <v>34</v>
      </c>
      <c r="O6" s="25" t="s">
        <v>34</v>
      </c>
      <c r="P6" s="25" t="s">
        <v>34</v>
      </c>
      <c r="Q6" s="25" t="s">
        <v>34</v>
      </c>
      <c r="R6" s="26" t="s">
        <v>34</v>
      </c>
      <c r="S6" s="25" t="s">
        <v>34</v>
      </c>
      <c r="T6" s="25" t="s">
        <v>34</v>
      </c>
      <c r="U6" s="25" t="s">
        <v>34</v>
      </c>
      <c r="V6" s="26" t="s">
        <v>34</v>
      </c>
      <c r="W6" s="25" t="s">
        <v>34</v>
      </c>
      <c r="X6" s="25" t="s">
        <v>34</v>
      </c>
      <c r="Y6" s="25" t="s">
        <v>34</v>
      </c>
      <c r="Z6" s="26" t="s">
        <v>34</v>
      </c>
      <c r="AA6" s="25" t="s">
        <v>34</v>
      </c>
      <c r="AB6" s="25" t="s">
        <v>34</v>
      </c>
      <c r="AC6" s="25" t="s">
        <v>34</v>
      </c>
      <c r="AD6" s="26" t="s">
        <v>34</v>
      </c>
      <c r="AE6" s="26" t="s">
        <v>34</v>
      </c>
      <c r="AF6" s="25" t="s">
        <v>34</v>
      </c>
      <c r="AG6" s="25" t="s">
        <v>34</v>
      </c>
      <c r="AH6" s="25" t="s">
        <v>34</v>
      </c>
      <c r="AI6" s="26" t="s">
        <v>34</v>
      </c>
      <c r="AJ6" s="25" t="s">
        <v>34</v>
      </c>
      <c r="AK6" s="25" t="s">
        <v>34</v>
      </c>
      <c r="AL6" s="25" t="s">
        <v>34</v>
      </c>
      <c r="AM6" s="26" t="s">
        <v>34</v>
      </c>
      <c r="AN6" s="25" t="s">
        <v>34</v>
      </c>
      <c r="AO6" s="25" t="s">
        <v>34</v>
      </c>
      <c r="AP6" s="25" t="s">
        <v>34</v>
      </c>
      <c r="AQ6" s="26" t="s">
        <v>34</v>
      </c>
      <c r="AR6" s="25" t="s">
        <v>34</v>
      </c>
      <c r="AS6" s="25" t="s">
        <v>34</v>
      </c>
      <c r="AT6" s="25" t="s">
        <v>34</v>
      </c>
      <c r="AU6" s="26" t="s">
        <v>34</v>
      </c>
      <c r="AV6" s="25" t="s">
        <v>34</v>
      </c>
      <c r="AW6" s="25" t="s">
        <v>34</v>
      </c>
      <c r="AX6" s="25" t="s">
        <v>34</v>
      </c>
      <c r="AY6" s="26" t="s">
        <v>34</v>
      </c>
      <c r="AZ6" s="25" t="s">
        <v>34</v>
      </c>
      <c r="BA6" s="25" t="s">
        <v>34</v>
      </c>
      <c r="BB6" s="25" t="s">
        <v>34</v>
      </c>
      <c r="BC6" s="25" t="s">
        <v>34</v>
      </c>
      <c r="BD6" s="25" t="s">
        <v>34</v>
      </c>
      <c r="BE6" s="25" t="s">
        <v>34</v>
      </c>
      <c r="BF6" s="25" t="s">
        <v>34</v>
      </c>
      <c r="BG6" s="25" t="s">
        <v>34</v>
      </c>
      <c r="BH6" s="25" t="s">
        <v>34</v>
      </c>
      <c r="BI6" s="25" t="s">
        <v>34</v>
      </c>
      <c r="BJ6" s="25" t="s">
        <v>34</v>
      </c>
      <c r="BK6" s="25" t="s">
        <v>34</v>
      </c>
      <c r="BL6" s="25" t="s">
        <v>34</v>
      </c>
      <c r="BM6" s="25" t="s">
        <v>34</v>
      </c>
      <c r="BN6" s="25" t="s">
        <v>34</v>
      </c>
      <c r="BO6" s="25" t="s">
        <v>34</v>
      </c>
      <c r="BP6" s="25" t="s">
        <v>34</v>
      </c>
      <c r="BQ6" s="27" t="s">
        <v>34</v>
      </c>
      <c r="BR6" s="25" t="s">
        <v>34</v>
      </c>
      <c r="BS6" s="25" t="s">
        <v>34</v>
      </c>
      <c r="BT6" s="25" t="s">
        <v>34</v>
      </c>
      <c r="BU6" s="25" t="s">
        <v>34</v>
      </c>
      <c r="BV6" s="25" t="s">
        <v>34</v>
      </c>
      <c r="BW6" s="25" t="s">
        <v>34</v>
      </c>
      <c r="BX6" s="25" t="s">
        <v>34</v>
      </c>
      <c r="BY6" s="25" t="s">
        <v>34</v>
      </c>
      <c r="BZ6" s="26" t="s">
        <v>34</v>
      </c>
      <c r="CA6" s="26" t="s">
        <v>34</v>
      </c>
      <c r="CB6" s="26" t="s">
        <v>34</v>
      </c>
      <c r="CC6" s="26" t="s">
        <v>34</v>
      </c>
      <c r="CD6" s="26" t="s">
        <v>34</v>
      </c>
      <c r="CE6" s="26" t="s">
        <v>34</v>
      </c>
      <c r="CF6" s="25" t="s">
        <v>34</v>
      </c>
      <c r="CG6" s="25" t="s">
        <v>34</v>
      </c>
      <c r="CH6" s="25" t="s">
        <v>34</v>
      </c>
      <c r="CI6" s="25" t="s">
        <v>34</v>
      </c>
      <c r="CJ6" s="25" t="s">
        <v>34</v>
      </c>
      <c r="CK6" s="25" t="s">
        <v>34</v>
      </c>
      <c r="CL6" s="25" t="s">
        <v>34</v>
      </c>
      <c r="CM6" s="25" t="s">
        <v>34</v>
      </c>
      <c r="CN6" s="25" t="s">
        <v>34</v>
      </c>
      <c r="CO6" s="25" t="s">
        <v>34</v>
      </c>
      <c r="CP6" s="25" t="s">
        <v>34</v>
      </c>
      <c r="CQ6" s="25" t="s">
        <v>34</v>
      </c>
      <c r="CR6" s="25" t="s">
        <v>34</v>
      </c>
      <c r="CS6" s="25" t="s">
        <v>34</v>
      </c>
      <c r="CT6" s="25" t="s">
        <v>34</v>
      </c>
      <c r="CU6" s="26" t="s">
        <v>34</v>
      </c>
      <c r="CV6" s="26" t="s">
        <v>34</v>
      </c>
      <c r="CW6" s="26" t="s">
        <v>34</v>
      </c>
      <c r="CX6" s="26" t="s">
        <v>34</v>
      </c>
      <c r="CY6" s="26" t="s">
        <v>34</v>
      </c>
      <c r="CZ6" s="26" t="s">
        <v>34</v>
      </c>
      <c r="DA6" s="25" t="s">
        <v>34</v>
      </c>
      <c r="DB6" s="25" t="s">
        <v>34</v>
      </c>
      <c r="DC6" s="25" t="s">
        <v>34</v>
      </c>
      <c r="DD6" s="25" t="s">
        <v>34</v>
      </c>
      <c r="DE6" s="25" t="s">
        <v>34</v>
      </c>
      <c r="DF6" s="25" t="s">
        <v>34</v>
      </c>
      <c r="DG6" s="25" t="s">
        <v>34</v>
      </c>
      <c r="DH6" s="25" t="s">
        <v>34</v>
      </c>
      <c r="DI6" s="26" t="s">
        <v>35</v>
      </c>
      <c r="DJ6" s="25" t="s">
        <v>34</v>
      </c>
      <c r="DK6" s="25" t="s">
        <v>34</v>
      </c>
      <c r="DL6" s="25" t="s">
        <v>34</v>
      </c>
      <c r="DM6" s="25" t="s">
        <v>34</v>
      </c>
    </row>
    <row r="7" spans="1:117">
      <c r="A7" s="28" t="s">
        <v>38</v>
      </c>
      <c r="B7" s="29" t="s">
        <v>39</v>
      </c>
      <c r="C7" s="28" t="s">
        <v>40</v>
      </c>
      <c r="D7" s="30">
        <f t="shared" ref="D7:D9" si="0">SUM(E7,AD7,BC7)</f>
        <v>615940</v>
      </c>
      <c r="E7" s="31">
        <f t="shared" ref="E7:E9" si="1">SUM(F7,J7,N7,R7,V7,Z7)</f>
        <v>399484</v>
      </c>
      <c r="F7" s="31">
        <f t="shared" ref="F7:F9" si="2">SUM(G7:I7)</f>
        <v>0</v>
      </c>
      <c r="G7" s="31">
        <v>0</v>
      </c>
      <c r="H7" s="31">
        <v>0</v>
      </c>
      <c r="I7" s="31">
        <v>0</v>
      </c>
      <c r="J7" s="158">
        <f t="shared" ref="J7:J9" si="3">SUM(K7:M7)</f>
        <v>251803</v>
      </c>
      <c r="K7" s="31">
        <v>164753</v>
      </c>
      <c r="L7" s="31">
        <v>87050</v>
      </c>
      <c r="M7" s="31">
        <v>0</v>
      </c>
      <c r="N7" s="158">
        <f t="shared" ref="N7:N9" si="4">SUM(O7:Q7)</f>
        <v>21476</v>
      </c>
      <c r="O7" s="31">
        <v>29</v>
      </c>
      <c r="P7" s="31">
        <v>21447</v>
      </c>
      <c r="Q7" s="31">
        <v>0</v>
      </c>
      <c r="R7" s="158">
        <f t="shared" ref="R7:R9" si="5">SUM(S7:U7)</f>
        <v>109548</v>
      </c>
      <c r="S7" s="31">
        <v>12312</v>
      </c>
      <c r="T7" s="31">
        <v>97236</v>
      </c>
      <c r="U7" s="31">
        <v>0</v>
      </c>
      <c r="V7" s="158">
        <f t="shared" ref="V7:V9" si="6">SUM(W7:Y7)</f>
        <v>5805</v>
      </c>
      <c r="W7" s="31">
        <v>5234</v>
      </c>
      <c r="X7" s="31">
        <v>571</v>
      </c>
      <c r="Y7" s="31">
        <v>0</v>
      </c>
      <c r="Z7" s="158">
        <f t="shared" ref="Z7:Z9" si="7">SUM(AA7:AC7)</f>
        <v>10852</v>
      </c>
      <c r="AA7" s="31">
        <v>0</v>
      </c>
      <c r="AB7" s="31">
        <v>10852</v>
      </c>
      <c r="AC7" s="31">
        <v>0</v>
      </c>
      <c r="AD7" s="31">
        <f t="shared" ref="AD7:AD9" si="8">SUM(AE7,AI7,AM7,AQ7,AU7,AY7)</f>
        <v>138457</v>
      </c>
      <c r="AE7" s="31">
        <f t="shared" ref="AE7:AE9" si="9">SUM(AF7:AH7)</f>
        <v>0</v>
      </c>
      <c r="AF7" s="31">
        <v>0</v>
      </c>
      <c r="AG7" s="31">
        <v>0</v>
      </c>
      <c r="AH7" s="31">
        <v>0</v>
      </c>
      <c r="AI7" s="31">
        <f t="shared" ref="AI7:AI9" si="10">SUM(AJ7:AL7)</f>
        <v>124645</v>
      </c>
      <c r="AJ7" s="31">
        <v>0</v>
      </c>
      <c r="AK7" s="31">
        <v>0</v>
      </c>
      <c r="AL7" s="31">
        <v>124645</v>
      </c>
      <c r="AM7" s="31">
        <f t="shared" ref="AM7:AM9" si="11">SUM(AN7:AP7)</f>
        <v>291</v>
      </c>
      <c r="AN7" s="31">
        <v>0</v>
      </c>
      <c r="AO7" s="31">
        <v>0</v>
      </c>
      <c r="AP7" s="31">
        <v>291</v>
      </c>
      <c r="AQ7" s="31">
        <f t="shared" ref="AQ7:AQ9" si="12">SUM(AR7:AT7)</f>
        <v>11580</v>
      </c>
      <c r="AR7" s="31">
        <v>0</v>
      </c>
      <c r="AS7" s="31">
        <v>0</v>
      </c>
      <c r="AT7" s="31">
        <v>11580</v>
      </c>
      <c r="AU7" s="31">
        <f t="shared" ref="AU7:AU9" si="13">SUM(AV7:AX7)</f>
        <v>0</v>
      </c>
      <c r="AV7" s="31">
        <v>0</v>
      </c>
      <c r="AW7" s="31">
        <v>0</v>
      </c>
      <c r="AX7" s="31">
        <v>0</v>
      </c>
      <c r="AY7" s="31">
        <f t="shared" ref="AY7:AY9" si="14">SUM(AZ7:BB7)</f>
        <v>1941</v>
      </c>
      <c r="AZ7" s="31">
        <v>0</v>
      </c>
      <c r="BA7" s="31">
        <v>0</v>
      </c>
      <c r="BB7" s="31">
        <v>1941</v>
      </c>
      <c r="BC7" s="30">
        <f t="shared" ref="BC7:BC9" si="15">SUM(BD7,BK7)</f>
        <v>77999</v>
      </c>
      <c r="BD7" s="30">
        <f t="shared" ref="BD7:BD9" si="16">SUM(BE7:BJ7)</f>
        <v>0</v>
      </c>
      <c r="BE7" s="31">
        <v>0</v>
      </c>
      <c r="BF7" s="31">
        <v>0</v>
      </c>
      <c r="BG7" s="31">
        <v>0</v>
      </c>
      <c r="BH7" s="31">
        <v>0</v>
      </c>
      <c r="BI7" s="31">
        <v>0</v>
      </c>
      <c r="BJ7" s="31">
        <v>0</v>
      </c>
      <c r="BK7" s="30">
        <f t="shared" ref="BK7:BK9" si="17">SUM(BL7:BQ7)</f>
        <v>77999</v>
      </c>
      <c r="BL7" s="31">
        <v>0</v>
      </c>
      <c r="BM7" s="31">
        <v>17978</v>
      </c>
      <c r="BN7" s="31">
        <v>31980</v>
      </c>
      <c r="BO7" s="31">
        <v>3310</v>
      </c>
      <c r="BP7" s="31">
        <v>0</v>
      </c>
      <c r="BQ7" s="31">
        <v>24731</v>
      </c>
      <c r="BR7" s="31">
        <f t="shared" ref="BR7:BX9" si="18">SUM(BY7,CF7)</f>
        <v>399484</v>
      </c>
      <c r="BS7" s="31">
        <f t="shared" si="18"/>
        <v>0</v>
      </c>
      <c r="BT7" s="31">
        <f t="shared" si="18"/>
        <v>251803</v>
      </c>
      <c r="BU7" s="31">
        <f t="shared" si="18"/>
        <v>21476</v>
      </c>
      <c r="BV7" s="31">
        <f t="shared" si="18"/>
        <v>109548</v>
      </c>
      <c r="BW7" s="31">
        <f t="shared" si="18"/>
        <v>5805</v>
      </c>
      <c r="BX7" s="31">
        <f t="shared" si="18"/>
        <v>10852</v>
      </c>
      <c r="BY7" s="30">
        <f t="shared" ref="BY7:BY9" si="19">SUM(BZ7:CE7)</f>
        <v>399484</v>
      </c>
      <c r="BZ7" s="31">
        <f t="shared" ref="BZ7:BZ9" si="20">F7</f>
        <v>0</v>
      </c>
      <c r="CA7" s="31">
        <f t="shared" ref="CA7:CA9" si="21">J7</f>
        <v>251803</v>
      </c>
      <c r="CB7" s="31">
        <f t="shared" ref="CB7:CB9" si="22">N7</f>
        <v>21476</v>
      </c>
      <c r="CC7" s="31">
        <f t="shared" ref="CC7:CC9" si="23">R7</f>
        <v>109548</v>
      </c>
      <c r="CD7" s="31">
        <f t="shared" ref="CD7:CD9" si="24">V7</f>
        <v>5805</v>
      </c>
      <c r="CE7" s="31">
        <f t="shared" ref="CE7:CE9" si="25">Z7</f>
        <v>10852</v>
      </c>
      <c r="CF7" s="30">
        <f t="shared" ref="CF7:CF9" si="26">SUM(CG7:CL7)</f>
        <v>0</v>
      </c>
      <c r="CG7" s="31">
        <f t="shared" ref="CG7:CL9" si="27">BE7</f>
        <v>0</v>
      </c>
      <c r="CH7" s="31">
        <f t="shared" si="27"/>
        <v>0</v>
      </c>
      <c r="CI7" s="31">
        <f t="shared" si="27"/>
        <v>0</v>
      </c>
      <c r="CJ7" s="31">
        <f t="shared" si="27"/>
        <v>0</v>
      </c>
      <c r="CK7" s="31">
        <f t="shared" si="27"/>
        <v>0</v>
      </c>
      <c r="CL7" s="31">
        <f t="shared" si="27"/>
        <v>0</v>
      </c>
      <c r="CM7" s="31">
        <f t="shared" ref="CM7:CS9" si="28">SUM(CT7,DA7)</f>
        <v>216456</v>
      </c>
      <c r="CN7" s="31">
        <f t="shared" si="28"/>
        <v>0</v>
      </c>
      <c r="CO7" s="31">
        <f t="shared" si="28"/>
        <v>142623</v>
      </c>
      <c r="CP7" s="31">
        <f t="shared" si="28"/>
        <v>32271</v>
      </c>
      <c r="CQ7" s="31">
        <f t="shared" si="28"/>
        <v>14890</v>
      </c>
      <c r="CR7" s="31">
        <f t="shared" si="28"/>
        <v>0</v>
      </c>
      <c r="CS7" s="31">
        <f t="shared" si="28"/>
        <v>26672</v>
      </c>
      <c r="CT7" s="30">
        <f t="shared" ref="CT7:CT9" si="29">SUM(CU7:CZ7)</f>
        <v>138457</v>
      </c>
      <c r="CU7" s="31">
        <f t="shared" ref="CU7:CU9" si="30">AE7</f>
        <v>0</v>
      </c>
      <c r="CV7" s="31">
        <f t="shared" ref="CV7:CV9" si="31">AI7</f>
        <v>124645</v>
      </c>
      <c r="CW7" s="31">
        <f t="shared" ref="CW7:CW9" si="32">AM7</f>
        <v>291</v>
      </c>
      <c r="CX7" s="31">
        <f t="shared" ref="CX7:CX9" si="33">AQ7</f>
        <v>11580</v>
      </c>
      <c r="CY7" s="31">
        <f t="shared" ref="CY7:CY9" si="34">AU7</f>
        <v>0</v>
      </c>
      <c r="CZ7" s="31">
        <f t="shared" ref="CZ7:CZ9" si="35">AY7</f>
        <v>1941</v>
      </c>
      <c r="DA7" s="30">
        <f t="shared" ref="DA7:DA9" si="36">SUM(DB7:DG7)</f>
        <v>77999</v>
      </c>
      <c r="DB7" s="31">
        <f t="shared" ref="DB7:DG9" si="37">BL7</f>
        <v>0</v>
      </c>
      <c r="DC7" s="31">
        <f t="shared" si="37"/>
        <v>17978</v>
      </c>
      <c r="DD7" s="31">
        <f t="shared" si="37"/>
        <v>31980</v>
      </c>
      <c r="DE7" s="31">
        <f t="shared" si="37"/>
        <v>3310</v>
      </c>
      <c r="DF7" s="31">
        <f t="shared" si="37"/>
        <v>0</v>
      </c>
      <c r="DG7" s="31">
        <f t="shared" si="37"/>
        <v>24731</v>
      </c>
      <c r="DH7" s="31">
        <v>0</v>
      </c>
      <c r="DI7" s="30">
        <f t="shared" ref="DI7:DI9" si="38">SUM(DJ7:DM7)</f>
        <v>0</v>
      </c>
      <c r="DJ7" s="31">
        <v>0</v>
      </c>
      <c r="DK7" s="31">
        <v>0</v>
      </c>
      <c r="DL7" s="31">
        <v>0</v>
      </c>
      <c r="DM7" s="31">
        <v>0</v>
      </c>
    </row>
    <row r="8" spans="1:117">
      <c r="A8" s="32" t="s">
        <v>38</v>
      </c>
      <c r="B8" s="33" t="s">
        <v>41</v>
      </c>
      <c r="C8" s="32" t="s">
        <v>42</v>
      </c>
      <c r="D8" s="34">
        <f t="shared" si="0"/>
        <v>17807</v>
      </c>
      <c r="E8" s="34">
        <f t="shared" si="1"/>
        <v>12536</v>
      </c>
      <c r="F8" s="34">
        <f t="shared" si="2"/>
        <v>0</v>
      </c>
      <c r="G8" s="34">
        <v>0</v>
      </c>
      <c r="H8" s="34">
        <v>0</v>
      </c>
      <c r="I8" s="34">
        <v>0</v>
      </c>
      <c r="J8" s="159">
        <f t="shared" si="3"/>
        <v>8709</v>
      </c>
      <c r="K8" s="34">
        <v>0</v>
      </c>
      <c r="L8" s="34">
        <v>8709</v>
      </c>
      <c r="M8" s="34">
        <v>0</v>
      </c>
      <c r="N8" s="159">
        <f t="shared" si="4"/>
        <v>430</v>
      </c>
      <c r="O8" s="34">
        <v>0</v>
      </c>
      <c r="P8" s="34">
        <v>430</v>
      </c>
      <c r="Q8" s="34">
        <v>0</v>
      </c>
      <c r="R8" s="159">
        <f t="shared" si="5"/>
        <v>2127</v>
      </c>
      <c r="S8" s="34">
        <v>93</v>
      </c>
      <c r="T8" s="34">
        <v>2034</v>
      </c>
      <c r="U8" s="34">
        <v>0</v>
      </c>
      <c r="V8" s="159">
        <f t="shared" si="6"/>
        <v>1103</v>
      </c>
      <c r="W8" s="34">
        <v>0</v>
      </c>
      <c r="X8" s="34">
        <v>1103</v>
      </c>
      <c r="Y8" s="34">
        <v>0</v>
      </c>
      <c r="Z8" s="159">
        <f t="shared" si="7"/>
        <v>167</v>
      </c>
      <c r="AA8" s="34">
        <v>0</v>
      </c>
      <c r="AB8" s="34">
        <v>167</v>
      </c>
      <c r="AC8" s="34">
        <v>0</v>
      </c>
      <c r="AD8" s="34">
        <f t="shared" si="8"/>
        <v>4154</v>
      </c>
      <c r="AE8" s="34">
        <f t="shared" si="9"/>
        <v>0</v>
      </c>
      <c r="AF8" s="34">
        <v>0</v>
      </c>
      <c r="AG8" s="34">
        <v>0</v>
      </c>
      <c r="AH8" s="34">
        <v>0</v>
      </c>
      <c r="AI8" s="34">
        <f t="shared" si="10"/>
        <v>3844</v>
      </c>
      <c r="AJ8" s="34">
        <v>0</v>
      </c>
      <c r="AK8" s="34">
        <v>0</v>
      </c>
      <c r="AL8" s="34">
        <v>3844</v>
      </c>
      <c r="AM8" s="34">
        <f t="shared" si="11"/>
        <v>37</v>
      </c>
      <c r="AN8" s="34">
        <v>0</v>
      </c>
      <c r="AO8" s="34">
        <v>0</v>
      </c>
      <c r="AP8" s="34">
        <v>37</v>
      </c>
      <c r="AQ8" s="34">
        <f t="shared" si="12"/>
        <v>153</v>
      </c>
      <c r="AR8" s="34">
        <v>0</v>
      </c>
      <c r="AS8" s="34">
        <v>0</v>
      </c>
      <c r="AT8" s="34">
        <v>153</v>
      </c>
      <c r="AU8" s="34">
        <f t="shared" si="13"/>
        <v>47</v>
      </c>
      <c r="AV8" s="34">
        <v>0</v>
      </c>
      <c r="AW8" s="34">
        <v>0</v>
      </c>
      <c r="AX8" s="34">
        <v>47</v>
      </c>
      <c r="AY8" s="34">
        <f t="shared" si="14"/>
        <v>73</v>
      </c>
      <c r="AZ8" s="34">
        <v>0</v>
      </c>
      <c r="BA8" s="34">
        <v>0</v>
      </c>
      <c r="BB8" s="34">
        <v>73</v>
      </c>
      <c r="BC8" s="34">
        <f t="shared" si="15"/>
        <v>1117</v>
      </c>
      <c r="BD8" s="34">
        <f t="shared" si="16"/>
        <v>537</v>
      </c>
      <c r="BE8" s="34">
        <v>0</v>
      </c>
      <c r="BF8" s="34">
        <v>138</v>
      </c>
      <c r="BG8" s="34">
        <v>13</v>
      </c>
      <c r="BH8" s="34">
        <v>0</v>
      </c>
      <c r="BI8" s="34">
        <v>27</v>
      </c>
      <c r="BJ8" s="34">
        <v>359</v>
      </c>
      <c r="BK8" s="34">
        <f t="shared" si="17"/>
        <v>580</v>
      </c>
      <c r="BL8" s="34">
        <v>0</v>
      </c>
      <c r="BM8" s="34">
        <v>336</v>
      </c>
      <c r="BN8" s="34">
        <v>105</v>
      </c>
      <c r="BO8" s="34">
        <v>9</v>
      </c>
      <c r="BP8" s="34">
        <v>75</v>
      </c>
      <c r="BQ8" s="34">
        <v>55</v>
      </c>
      <c r="BR8" s="34">
        <f t="shared" si="18"/>
        <v>13073</v>
      </c>
      <c r="BS8" s="34">
        <f t="shared" si="18"/>
        <v>0</v>
      </c>
      <c r="BT8" s="34">
        <f t="shared" si="18"/>
        <v>8847</v>
      </c>
      <c r="BU8" s="34">
        <f t="shared" si="18"/>
        <v>443</v>
      </c>
      <c r="BV8" s="34">
        <f t="shared" si="18"/>
        <v>2127</v>
      </c>
      <c r="BW8" s="34">
        <f t="shared" si="18"/>
        <v>1130</v>
      </c>
      <c r="BX8" s="34">
        <f t="shared" si="18"/>
        <v>526</v>
      </c>
      <c r="BY8" s="34">
        <f t="shared" si="19"/>
        <v>12536</v>
      </c>
      <c r="BZ8" s="34">
        <f t="shared" si="20"/>
        <v>0</v>
      </c>
      <c r="CA8" s="34">
        <f t="shared" si="21"/>
        <v>8709</v>
      </c>
      <c r="CB8" s="34">
        <f t="shared" si="22"/>
        <v>430</v>
      </c>
      <c r="CC8" s="34">
        <f t="shared" si="23"/>
        <v>2127</v>
      </c>
      <c r="CD8" s="34">
        <f t="shared" si="24"/>
        <v>1103</v>
      </c>
      <c r="CE8" s="34">
        <f t="shared" si="25"/>
        <v>167</v>
      </c>
      <c r="CF8" s="34">
        <f t="shared" si="26"/>
        <v>537</v>
      </c>
      <c r="CG8" s="34">
        <f t="shared" si="27"/>
        <v>0</v>
      </c>
      <c r="CH8" s="34">
        <f t="shared" si="27"/>
        <v>138</v>
      </c>
      <c r="CI8" s="34">
        <f t="shared" si="27"/>
        <v>13</v>
      </c>
      <c r="CJ8" s="34">
        <f t="shared" si="27"/>
        <v>0</v>
      </c>
      <c r="CK8" s="34">
        <f t="shared" si="27"/>
        <v>27</v>
      </c>
      <c r="CL8" s="34">
        <f t="shared" si="27"/>
        <v>359</v>
      </c>
      <c r="CM8" s="34">
        <f t="shared" si="28"/>
        <v>4734</v>
      </c>
      <c r="CN8" s="34">
        <f t="shared" si="28"/>
        <v>0</v>
      </c>
      <c r="CO8" s="34">
        <f t="shared" si="28"/>
        <v>4180</v>
      </c>
      <c r="CP8" s="34">
        <f t="shared" si="28"/>
        <v>142</v>
      </c>
      <c r="CQ8" s="34">
        <f t="shared" si="28"/>
        <v>162</v>
      </c>
      <c r="CR8" s="34">
        <f t="shared" si="28"/>
        <v>122</v>
      </c>
      <c r="CS8" s="34">
        <f t="shared" si="28"/>
        <v>128</v>
      </c>
      <c r="CT8" s="34">
        <f t="shared" si="29"/>
        <v>4154</v>
      </c>
      <c r="CU8" s="34">
        <f t="shared" si="30"/>
        <v>0</v>
      </c>
      <c r="CV8" s="34">
        <f t="shared" si="31"/>
        <v>3844</v>
      </c>
      <c r="CW8" s="34">
        <f t="shared" si="32"/>
        <v>37</v>
      </c>
      <c r="CX8" s="34">
        <f t="shared" si="33"/>
        <v>153</v>
      </c>
      <c r="CY8" s="34">
        <f t="shared" si="34"/>
        <v>47</v>
      </c>
      <c r="CZ8" s="34">
        <f t="shared" si="35"/>
        <v>73</v>
      </c>
      <c r="DA8" s="34">
        <f t="shared" si="36"/>
        <v>580</v>
      </c>
      <c r="DB8" s="34">
        <f t="shared" si="37"/>
        <v>0</v>
      </c>
      <c r="DC8" s="34">
        <f t="shared" si="37"/>
        <v>336</v>
      </c>
      <c r="DD8" s="34">
        <f t="shared" si="37"/>
        <v>105</v>
      </c>
      <c r="DE8" s="34">
        <f t="shared" si="37"/>
        <v>9</v>
      </c>
      <c r="DF8" s="34">
        <f t="shared" si="37"/>
        <v>75</v>
      </c>
      <c r="DG8" s="34">
        <f t="shared" si="37"/>
        <v>55</v>
      </c>
      <c r="DH8" s="34">
        <v>0</v>
      </c>
      <c r="DI8" s="34">
        <f t="shared" si="38"/>
        <v>0</v>
      </c>
      <c r="DJ8" s="34">
        <v>0</v>
      </c>
      <c r="DK8" s="34">
        <v>0</v>
      </c>
      <c r="DL8" s="34">
        <v>0</v>
      </c>
      <c r="DM8" s="34">
        <v>0</v>
      </c>
    </row>
    <row r="9" spans="1:117">
      <c r="A9" s="32" t="s">
        <v>38</v>
      </c>
      <c r="B9" s="33" t="s">
        <v>43</v>
      </c>
      <c r="C9" s="32" t="s">
        <v>44</v>
      </c>
      <c r="D9" s="34">
        <f t="shared" si="0"/>
        <v>4826</v>
      </c>
      <c r="E9" s="34">
        <f t="shared" si="1"/>
        <v>3683</v>
      </c>
      <c r="F9" s="34">
        <f t="shared" si="2"/>
        <v>0</v>
      </c>
      <c r="G9" s="34"/>
      <c r="H9" s="34">
        <v>0</v>
      </c>
      <c r="I9" s="34">
        <v>0</v>
      </c>
      <c r="J9" s="159">
        <f t="shared" si="3"/>
        <v>2487</v>
      </c>
      <c r="K9" s="34"/>
      <c r="L9" s="34">
        <v>2487</v>
      </c>
      <c r="M9" s="34">
        <v>0</v>
      </c>
      <c r="N9" s="159">
        <f t="shared" si="4"/>
        <v>198</v>
      </c>
      <c r="O9" s="34"/>
      <c r="P9" s="34">
        <v>198</v>
      </c>
      <c r="Q9" s="34">
        <v>0</v>
      </c>
      <c r="R9" s="159">
        <f t="shared" si="5"/>
        <v>545</v>
      </c>
      <c r="S9" s="34"/>
      <c r="T9" s="34">
        <v>545</v>
      </c>
      <c r="U9" s="34">
        <v>0</v>
      </c>
      <c r="V9" s="159">
        <f t="shared" si="6"/>
        <v>379</v>
      </c>
      <c r="W9" s="34"/>
      <c r="X9" s="34">
        <v>379</v>
      </c>
      <c r="Y9" s="34">
        <v>0</v>
      </c>
      <c r="Z9" s="159">
        <f t="shared" si="7"/>
        <v>74</v>
      </c>
      <c r="AA9" s="34"/>
      <c r="AB9" s="34">
        <v>74</v>
      </c>
      <c r="AC9" s="34">
        <v>0</v>
      </c>
      <c r="AD9" s="34">
        <f t="shared" si="8"/>
        <v>730</v>
      </c>
      <c r="AE9" s="34">
        <f t="shared" si="9"/>
        <v>0</v>
      </c>
      <c r="AF9" s="34">
        <v>0</v>
      </c>
      <c r="AG9" s="34">
        <v>0</v>
      </c>
      <c r="AH9" s="34">
        <v>0</v>
      </c>
      <c r="AI9" s="34">
        <f t="shared" si="10"/>
        <v>645</v>
      </c>
      <c r="AJ9" s="34">
        <v>0</v>
      </c>
      <c r="AK9" s="34">
        <v>645</v>
      </c>
      <c r="AL9" s="34">
        <v>0</v>
      </c>
      <c r="AM9" s="34">
        <f t="shared" si="11"/>
        <v>42</v>
      </c>
      <c r="AN9" s="34">
        <v>0</v>
      </c>
      <c r="AO9" s="34">
        <v>42</v>
      </c>
      <c r="AP9" s="34">
        <v>0</v>
      </c>
      <c r="AQ9" s="34">
        <f t="shared" si="12"/>
        <v>0</v>
      </c>
      <c r="AR9" s="34">
        <v>0</v>
      </c>
      <c r="AS9" s="34">
        <v>0</v>
      </c>
      <c r="AT9" s="34">
        <v>0</v>
      </c>
      <c r="AU9" s="34">
        <f t="shared" si="13"/>
        <v>42</v>
      </c>
      <c r="AV9" s="34">
        <v>0</v>
      </c>
      <c r="AW9" s="34">
        <v>42</v>
      </c>
      <c r="AX9" s="34">
        <v>0</v>
      </c>
      <c r="AY9" s="34">
        <f t="shared" si="14"/>
        <v>1</v>
      </c>
      <c r="AZ9" s="34">
        <v>0</v>
      </c>
      <c r="BA9" s="34">
        <v>1</v>
      </c>
      <c r="BB9" s="34">
        <v>0</v>
      </c>
      <c r="BC9" s="34">
        <f t="shared" si="15"/>
        <v>413</v>
      </c>
      <c r="BD9" s="34">
        <f t="shared" si="16"/>
        <v>221</v>
      </c>
      <c r="BE9" s="34">
        <v>0</v>
      </c>
      <c r="BF9" s="34">
        <v>36</v>
      </c>
      <c r="BG9" s="34">
        <v>4</v>
      </c>
      <c r="BH9" s="34">
        <v>0</v>
      </c>
      <c r="BI9" s="34">
        <v>6</v>
      </c>
      <c r="BJ9" s="34">
        <v>175</v>
      </c>
      <c r="BK9" s="34">
        <f t="shared" si="17"/>
        <v>192</v>
      </c>
      <c r="BL9" s="34">
        <v>0</v>
      </c>
      <c r="BM9" s="34">
        <v>166</v>
      </c>
      <c r="BN9" s="34">
        <v>10</v>
      </c>
      <c r="BO9" s="34">
        <v>0</v>
      </c>
      <c r="BP9" s="34">
        <v>13</v>
      </c>
      <c r="BQ9" s="34">
        <v>3</v>
      </c>
      <c r="BR9" s="34">
        <f t="shared" si="18"/>
        <v>3904</v>
      </c>
      <c r="BS9" s="34">
        <f t="shared" si="18"/>
        <v>0</v>
      </c>
      <c r="BT9" s="34">
        <f t="shared" si="18"/>
        <v>2523</v>
      </c>
      <c r="BU9" s="34">
        <f t="shared" si="18"/>
        <v>202</v>
      </c>
      <c r="BV9" s="34">
        <f t="shared" si="18"/>
        <v>545</v>
      </c>
      <c r="BW9" s="34">
        <f t="shared" si="18"/>
        <v>385</v>
      </c>
      <c r="BX9" s="34">
        <f t="shared" si="18"/>
        <v>249</v>
      </c>
      <c r="BY9" s="34">
        <f t="shared" si="19"/>
        <v>3683</v>
      </c>
      <c r="BZ9" s="34">
        <f t="shared" si="20"/>
        <v>0</v>
      </c>
      <c r="CA9" s="34">
        <f t="shared" si="21"/>
        <v>2487</v>
      </c>
      <c r="CB9" s="34">
        <f t="shared" si="22"/>
        <v>198</v>
      </c>
      <c r="CC9" s="34">
        <f t="shared" si="23"/>
        <v>545</v>
      </c>
      <c r="CD9" s="34">
        <f t="shared" si="24"/>
        <v>379</v>
      </c>
      <c r="CE9" s="34">
        <f t="shared" si="25"/>
        <v>74</v>
      </c>
      <c r="CF9" s="34">
        <f t="shared" si="26"/>
        <v>221</v>
      </c>
      <c r="CG9" s="34">
        <f t="shared" si="27"/>
        <v>0</v>
      </c>
      <c r="CH9" s="34">
        <f t="shared" si="27"/>
        <v>36</v>
      </c>
      <c r="CI9" s="34">
        <f t="shared" si="27"/>
        <v>4</v>
      </c>
      <c r="CJ9" s="34">
        <f t="shared" si="27"/>
        <v>0</v>
      </c>
      <c r="CK9" s="34">
        <f t="shared" si="27"/>
        <v>6</v>
      </c>
      <c r="CL9" s="34">
        <f t="shared" si="27"/>
        <v>175</v>
      </c>
      <c r="CM9" s="34">
        <f t="shared" si="28"/>
        <v>922</v>
      </c>
      <c r="CN9" s="34">
        <f t="shared" si="28"/>
        <v>0</v>
      </c>
      <c r="CO9" s="34">
        <f t="shared" si="28"/>
        <v>811</v>
      </c>
      <c r="CP9" s="34">
        <f t="shared" si="28"/>
        <v>52</v>
      </c>
      <c r="CQ9" s="34">
        <f t="shared" si="28"/>
        <v>0</v>
      </c>
      <c r="CR9" s="34">
        <f t="shared" si="28"/>
        <v>55</v>
      </c>
      <c r="CS9" s="34">
        <f t="shared" si="28"/>
        <v>4</v>
      </c>
      <c r="CT9" s="34">
        <f t="shared" si="29"/>
        <v>730</v>
      </c>
      <c r="CU9" s="34">
        <f t="shared" si="30"/>
        <v>0</v>
      </c>
      <c r="CV9" s="34">
        <f t="shared" si="31"/>
        <v>645</v>
      </c>
      <c r="CW9" s="34">
        <f t="shared" si="32"/>
        <v>42</v>
      </c>
      <c r="CX9" s="34">
        <f t="shared" si="33"/>
        <v>0</v>
      </c>
      <c r="CY9" s="34">
        <f t="shared" si="34"/>
        <v>42</v>
      </c>
      <c r="CZ9" s="34">
        <f t="shared" si="35"/>
        <v>1</v>
      </c>
      <c r="DA9" s="34">
        <f t="shared" si="36"/>
        <v>192</v>
      </c>
      <c r="DB9" s="34">
        <f t="shared" si="37"/>
        <v>0</v>
      </c>
      <c r="DC9" s="34">
        <f t="shared" si="37"/>
        <v>166</v>
      </c>
      <c r="DD9" s="34">
        <f t="shared" si="37"/>
        <v>10</v>
      </c>
      <c r="DE9" s="34">
        <f t="shared" si="37"/>
        <v>0</v>
      </c>
      <c r="DF9" s="34">
        <f t="shared" si="37"/>
        <v>13</v>
      </c>
      <c r="DG9" s="34">
        <f t="shared" si="37"/>
        <v>3</v>
      </c>
      <c r="DH9" s="34">
        <v>0</v>
      </c>
      <c r="DI9" s="34">
        <f t="shared" si="38"/>
        <v>0</v>
      </c>
      <c r="DJ9" s="34">
        <v>0</v>
      </c>
      <c r="DK9" s="34">
        <v>0</v>
      </c>
      <c r="DL9" s="34">
        <v>0</v>
      </c>
      <c r="DM9" s="34">
        <v>0</v>
      </c>
    </row>
  </sheetData>
  <mergeCells count="20">
    <mergeCell ref="DL3:DL4"/>
    <mergeCell ref="DM3:DM4"/>
    <mergeCell ref="F4:I4"/>
    <mergeCell ref="J4:M4"/>
    <mergeCell ref="N4:Q4"/>
    <mergeCell ref="R4:U4"/>
    <mergeCell ref="V4:Y4"/>
    <mergeCell ref="Z4:AC4"/>
    <mergeCell ref="AE4:AH4"/>
    <mergeCell ref="AI4:AL4"/>
    <mergeCell ref="DK3:DK4"/>
    <mergeCell ref="A2:A6"/>
    <mergeCell ref="B2:B6"/>
    <mergeCell ref="C2:C6"/>
    <mergeCell ref="DI3:DI4"/>
    <mergeCell ref="DJ3:DJ4"/>
    <mergeCell ref="AM4:AP4"/>
    <mergeCell ref="AQ4:AT4"/>
    <mergeCell ref="AU4:AX4"/>
    <mergeCell ref="AY4:BB4"/>
  </mergeCells>
  <phoneticPr fontId="2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7"/>
  <sheetViews>
    <sheetView showGridLines="0" topLeftCell="F1" zoomScale="66" zoomScaleNormal="66" workbookViewId="0">
      <selection activeCell="T4" sqref="T4:V4"/>
    </sheetView>
  </sheetViews>
  <sheetFormatPr defaultRowHeight="18"/>
  <cols>
    <col min="2" max="2" width="29.69921875" bestFit="1" customWidth="1"/>
    <col min="3" max="4" width="9.5" bestFit="1" customWidth="1"/>
    <col min="5" max="5" width="9.3984375" bestFit="1" customWidth="1"/>
    <col min="15" max="15" width="29.69921875" bestFit="1" customWidth="1"/>
  </cols>
  <sheetData>
    <row r="1" spans="2:22" ht="18.600000000000001" thickBot="1"/>
    <row r="2" spans="2:22">
      <c r="B2" s="169" t="s">
        <v>195</v>
      </c>
      <c r="C2" s="170" t="s">
        <v>37</v>
      </c>
      <c r="D2" s="170" t="s">
        <v>45</v>
      </c>
      <c r="E2" s="170" t="s">
        <v>82</v>
      </c>
      <c r="F2" s="170" t="s">
        <v>118</v>
      </c>
      <c r="G2" s="170" t="s">
        <v>127</v>
      </c>
      <c r="H2" s="170" t="s">
        <v>136</v>
      </c>
      <c r="I2" s="170" t="s">
        <v>138</v>
      </c>
      <c r="J2" s="170" t="s">
        <v>140</v>
      </c>
      <c r="K2" s="170" t="s">
        <v>143</v>
      </c>
      <c r="L2" s="170" t="s">
        <v>142</v>
      </c>
      <c r="M2" s="171" t="s">
        <v>144</v>
      </c>
      <c r="O2" t="s">
        <v>196</v>
      </c>
      <c r="P2" t="s">
        <v>131</v>
      </c>
      <c r="Q2" t="s">
        <v>133</v>
      </c>
      <c r="R2" t="s">
        <v>135</v>
      </c>
      <c r="T2" s="191" t="s">
        <v>199</v>
      </c>
    </row>
    <row r="3" spans="2:22">
      <c r="B3" s="172" t="s">
        <v>131</v>
      </c>
      <c r="C3" s="173">
        <v>1904615</v>
      </c>
      <c r="D3" s="173">
        <v>1921069</v>
      </c>
      <c r="E3" s="173">
        <v>1928482</v>
      </c>
      <c r="F3" s="173">
        <v>1934941</v>
      </c>
      <c r="G3" s="173">
        <v>1941078</v>
      </c>
      <c r="H3" s="173">
        <v>1947127</v>
      </c>
      <c r="I3" s="173">
        <v>1951640</v>
      </c>
      <c r="J3" s="173">
        <v>1954662</v>
      </c>
      <c r="K3" s="173">
        <v>1958774</v>
      </c>
      <c r="L3" s="173">
        <v>1961682</v>
      </c>
      <c r="M3" s="174">
        <v>1961618</v>
      </c>
      <c r="O3">
        <v>2011</v>
      </c>
      <c r="P3">
        <v>311</v>
      </c>
      <c r="Q3">
        <v>213</v>
      </c>
      <c r="R3">
        <v>139</v>
      </c>
      <c r="T3" t="s">
        <v>131</v>
      </c>
      <c r="U3" t="s">
        <v>133</v>
      </c>
      <c r="V3" t="s">
        <v>135</v>
      </c>
    </row>
    <row r="4" spans="2:22">
      <c r="B4" s="178" t="s">
        <v>133</v>
      </c>
      <c r="C4" s="179">
        <v>60717</v>
      </c>
      <c r="D4" s="179">
        <v>60533</v>
      </c>
      <c r="E4" s="179">
        <v>60081</v>
      </c>
      <c r="F4" s="179">
        <v>59449</v>
      </c>
      <c r="G4" s="179">
        <v>59141</v>
      </c>
      <c r="H4" s="179">
        <v>58982</v>
      </c>
      <c r="I4" s="179">
        <v>58581</v>
      </c>
      <c r="J4" s="179">
        <v>58363</v>
      </c>
      <c r="K4" s="179">
        <v>58275</v>
      </c>
      <c r="L4" s="179">
        <v>58301</v>
      </c>
      <c r="M4" s="180">
        <v>58140</v>
      </c>
      <c r="O4">
        <v>2012</v>
      </c>
      <c r="P4">
        <v>304</v>
      </c>
      <c r="Q4">
        <v>221</v>
      </c>
      <c r="R4">
        <v>139</v>
      </c>
      <c r="T4">
        <f>AVERAGE(P9:P13)</f>
        <v>256</v>
      </c>
      <c r="U4">
        <f>AVERAGE(Q9:Q13)</f>
        <v>222.8</v>
      </c>
      <c r="V4">
        <f t="shared" ref="V4" si="0">AVERAGE(R9:R13)</f>
        <v>156</v>
      </c>
    </row>
    <row r="5" spans="2:22" ht="18.600000000000001" thickBot="1">
      <c r="B5" s="184" t="s">
        <v>135</v>
      </c>
      <c r="C5" s="185">
        <v>18089</v>
      </c>
      <c r="D5" s="185">
        <v>18089</v>
      </c>
      <c r="E5" s="185">
        <v>17707</v>
      </c>
      <c r="F5" s="185">
        <v>17326</v>
      </c>
      <c r="G5" s="185">
        <v>17014</v>
      </c>
      <c r="H5" s="185">
        <v>16688</v>
      </c>
      <c r="I5" s="185">
        <v>16434</v>
      </c>
      <c r="J5" s="185">
        <v>16152</v>
      </c>
      <c r="K5" s="185">
        <v>15897</v>
      </c>
      <c r="L5" s="185">
        <v>15676</v>
      </c>
      <c r="M5" s="186">
        <v>15428</v>
      </c>
      <c r="O5">
        <v>2013</v>
      </c>
      <c r="P5">
        <v>309</v>
      </c>
      <c r="Q5">
        <v>210</v>
      </c>
      <c r="R5">
        <v>141</v>
      </c>
    </row>
    <row r="6" spans="2:22">
      <c r="O6">
        <v>2014</v>
      </c>
      <c r="P6">
        <v>293</v>
      </c>
      <c r="Q6">
        <v>212</v>
      </c>
      <c r="R6">
        <v>139</v>
      </c>
    </row>
    <row r="7" spans="2:22" ht="18.600000000000001" thickBot="1">
      <c r="O7">
        <v>2015</v>
      </c>
      <c r="P7">
        <v>293</v>
      </c>
      <c r="Q7">
        <v>205</v>
      </c>
      <c r="R7">
        <v>150</v>
      </c>
    </row>
    <row r="8" spans="2:22">
      <c r="B8" s="166" t="s">
        <v>197</v>
      </c>
      <c r="C8" s="167" t="s">
        <v>37</v>
      </c>
      <c r="D8" s="167" t="s">
        <v>45</v>
      </c>
      <c r="E8" s="167" t="s">
        <v>82</v>
      </c>
      <c r="F8" s="167" t="s">
        <v>118</v>
      </c>
      <c r="G8" s="167" t="s">
        <v>127</v>
      </c>
      <c r="H8" s="167" t="s">
        <v>136</v>
      </c>
      <c r="I8" s="167" t="s">
        <v>138</v>
      </c>
      <c r="J8" s="167" t="s">
        <v>140</v>
      </c>
      <c r="K8" s="167" t="s">
        <v>143</v>
      </c>
      <c r="L8" s="167" t="s">
        <v>142</v>
      </c>
      <c r="M8" s="168" t="s">
        <v>144</v>
      </c>
      <c r="O8">
        <v>2016</v>
      </c>
      <c r="P8">
        <v>294</v>
      </c>
      <c r="Q8">
        <v>203</v>
      </c>
      <c r="R8">
        <v>161</v>
      </c>
    </row>
    <row r="9" spans="2:22">
      <c r="B9" s="175" t="s">
        <v>131</v>
      </c>
      <c r="C9" s="173">
        <v>216456</v>
      </c>
      <c r="D9" s="173">
        <v>213482</v>
      </c>
      <c r="E9" s="173">
        <v>217435</v>
      </c>
      <c r="F9" s="173">
        <v>207216</v>
      </c>
      <c r="G9" s="173">
        <v>208078</v>
      </c>
      <c r="H9" s="173">
        <v>209254</v>
      </c>
      <c r="I9" s="173">
        <v>192339</v>
      </c>
      <c r="J9" s="173">
        <v>197558</v>
      </c>
      <c r="K9" s="173">
        <v>192821</v>
      </c>
      <c r="L9" s="173">
        <v>166443</v>
      </c>
      <c r="M9" s="174">
        <v>166174</v>
      </c>
      <c r="O9">
        <v>2017</v>
      </c>
      <c r="P9">
        <v>270</v>
      </c>
      <c r="Q9">
        <v>208</v>
      </c>
      <c r="R9">
        <v>161</v>
      </c>
    </row>
    <row r="10" spans="2:22">
      <c r="B10" s="181" t="s">
        <v>133</v>
      </c>
      <c r="C10" s="179">
        <v>4734</v>
      </c>
      <c r="D10" s="179">
        <v>4887</v>
      </c>
      <c r="E10" s="179">
        <v>4595</v>
      </c>
      <c r="F10" s="179">
        <v>4601</v>
      </c>
      <c r="G10" s="179">
        <v>4434</v>
      </c>
      <c r="H10" s="179">
        <v>4376</v>
      </c>
      <c r="I10" s="179">
        <v>4446</v>
      </c>
      <c r="J10" s="179">
        <v>4572</v>
      </c>
      <c r="K10" s="179">
        <v>4527</v>
      </c>
      <c r="L10" s="179">
        <v>4718</v>
      </c>
      <c r="M10" s="180">
        <v>5450</v>
      </c>
      <c r="O10">
        <v>2018</v>
      </c>
      <c r="P10">
        <v>277</v>
      </c>
      <c r="Q10">
        <v>215</v>
      </c>
      <c r="R10">
        <v>167</v>
      </c>
    </row>
    <row r="11" spans="2:22" ht="18.600000000000001" thickBot="1">
      <c r="B11" s="187" t="s">
        <v>135</v>
      </c>
      <c r="C11" s="185">
        <v>922</v>
      </c>
      <c r="D11" s="185">
        <v>920</v>
      </c>
      <c r="E11" s="185">
        <v>910</v>
      </c>
      <c r="F11" s="185">
        <v>878</v>
      </c>
      <c r="G11" s="185">
        <v>931</v>
      </c>
      <c r="H11" s="185">
        <v>980</v>
      </c>
      <c r="I11" s="185">
        <v>964</v>
      </c>
      <c r="J11" s="185">
        <v>985</v>
      </c>
      <c r="K11" s="185">
        <v>951</v>
      </c>
      <c r="L11" s="185">
        <v>817</v>
      </c>
      <c r="M11" s="186">
        <v>822</v>
      </c>
      <c r="O11">
        <v>2019</v>
      </c>
      <c r="P11">
        <v>269</v>
      </c>
      <c r="Q11">
        <v>212</v>
      </c>
      <c r="R11">
        <v>163</v>
      </c>
    </row>
    <row r="12" spans="2:22">
      <c r="O12">
        <v>2020</v>
      </c>
      <c r="P12">
        <v>232</v>
      </c>
      <c r="Q12">
        <v>222</v>
      </c>
      <c r="R12">
        <v>143</v>
      </c>
    </row>
    <row r="13" spans="2:22" ht="18.600000000000001" thickBot="1">
      <c r="O13">
        <v>2021</v>
      </c>
      <c r="P13">
        <v>232</v>
      </c>
      <c r="Q13">
        <v>257</v>
      </c>
      <c r="R13">
        <v>146</v>
      </c>
    </row>
    <row r="14" spans="2:22">
      <c r="B14" s="166" t="s">
        <v>198</v>
      </c>
      <c r="C14" s="167" t="s">
        <v>191</v>
      </c>
      <c r="D14" s="167" t="s">
        <v>45</v>
      </c>
      <c r="E14" s="167" t="s">
        <v>82</v>
      </c>
      <c r="F14" s="167" t="s">
        <v>118</v>
      </c>
      <c r="G14" s="167" t="s">
        <v>192</v>
      </c>
      <c r="H14" s="167" t="s">
        <v>136</v>
      </c>
      <c r="I14" s="167" t="s">
        <v>138</v>
      </c>
      <c r="J14" s="167" t="s">
        <v>140</v>
      </c>
      <c r="K14" s="167" t="s">
        <v>193</v>
      </c>
      <c r="L14" s="167" t="s">
        <v>142</v>
      </c>
      <c r="M14" s="168" t="s">
        <v>144</v>
      </c>
      <c r="P14" s="190"/>
      <c r="Q14" s="190"/>
      <c r="R14" s="190"/>
    </row>
    <row r="15" spans="2:22">
      <c r="B15" s="175" t="s">
        <v>131</v>
      </c>
      <c r="C15" s="176">
        <f>ROUND(C9/C3/366*1000000,0)</f>
        <v>311</v>
      </c>
      <c r="D15" s="176">
        <f>ROUND(D9/D3/365*1000000,0)</f>
        <v>304</v>
      </c>
      <c r="E15" s="176">
        <f t="shared" ref="E15:F15" si="1">ROUND(E9/E3/365*1000000,0)</f>
        <v>309</v>
      </c>
      <c r="F15" s="176">
        <f t="shared" si="1"/>
        <v>293</v>
      </c>
      <c r="G15" s="176">
        <f>ROUND(G9/G3/366*1000000,0)</f>
        <v>293</v>
      </c>
      <c r="H15" s="176">
        <f>ROUND(H9/H3/365*1000000,0)</f>
        <v>294</v>
      </c>
      <c r="I15" s="176">
        <f t="shared" ref="I15:J15" si="2">ROUND(I9/I3/365*1000000,0)</f>
        <v>270</v>
      </c>
      <c r="J15" s="176">
        <f t="shared" si="2"/>
        <v>277</v>
      </c>
      <c r="K15" s="176">
        <f>ROUND(K9/K3/366*1000000,0)</f>
        <v>269</v>
      </c>
      <c r="L15" s="176">
        <f t="shared" ref="L15:M17" si="3">ROUND(L9/L3/365*1000000,0)</f>
        <v>232</v>
      </c>
      <c r="M15" s="177">
        <f t="shared" si="3"/>
        <v>232</v>
      </c>
      <c r="P15" s="190"/>
      <c r="Q15" s="190"/>
      <c r="R15" s="190"/>
    </row>
    <row r="16" spans="2:22">
      <c r="B16" s="181" t="s">
        <v>133</v>
      </c>
      <c r="C16" s="182">
        <f>ROUND(C10/C4/366*1000000,0)</f>
        <v>213</v>
      </c>
      <c r="D16" s="182">
        <f t="shared" ref="D16:F17" si="4">ROUND(D10/D4/365*1000000,0)</f>
        <v>221</v>
      </c>
      <c r="E16" s="182">
        <f t="shared" si="4"/>
        <v>210</v>
      </c>
      <c r="F16" s="182">
        <f t="shared" si="4"/>
        <v>212</v>
      </c>
      <c r="G16" s="182">
        <f t="shared" ref="G16:K17" si="5">ROUND(G10/G4/366*1000000,0)</f>
        <v>205</v>
      </c>
      <c r="H16" s="182">
        <f t="shared" ref="H16:J17" si="6">ROUND(H10/H4/365*1000000,0)</f>
        <v>203</v>
      </c>
      <c r="I16" s="182">
        <f t="shared" si="6"/>
        <v>208</v>
      </c>
      <c r="J16" s="182">
        <f t="shared" si="6"/>
        <v>215</v>
      </c>
      <c r="K16" s="182">
        <f t="shared" si="5"/>
        <v>212</v>
      </c>
      <c r="L16" s="182">
        <f t="shared" si="3"/>
        <v>222</v>
      </c>
      <c r="M16" s="183">
        <f t="shared" si="3"/>
        <v>257</v>
      </c>
    </row>
    <row r="17" spans="2:13" ht="18.600000000000001" thickBot="1">
      <c r="B17" s="187" t="s">
        <v>135</v>
      </c>
      <c r="C17" s="188">
        <f>ROUND(C11/C5/366*1000000,0)</f>
        <v>139</v>
      </c>
      <c r="D17" s="188">
        <f t="shared" si="4"/>
        <v>139</v>
      </c>
      <c r="E17" s="188">
        <f t="shared" si="4"/>
        <v>141</v>
      </c>
      <c r="F17" s="188">
        <f t="shared" si="4"/>
        <v>139</v>
      </c>
      <c r="G17" s="188">
        <f t="shared" si="5"/>
        <v>150</v>
      </c>
      <c r="H17" s="188">
        <f t="shared" si="6"/>
        <v>161</v>
      </c>
      <c r="I17" s="188">
        <f t="shared" si="6"/>
        <v>161</v>
      </c>
      <c r="J17" s="188">
        <f t="shared" si="6"/>
        <v>167</v>
      </c>
      <c r="K17" s="188">
        <f t="shared" si="5"/>
        <v>163</v>
      </c>
      <c r="L17" s="188">
        <f t="shared" si="3"/>
        <v>143</v>
      </c>
      <c r="M17" s="189">
        <f t="shared" si="3"/>
        <v>146</v>
      </c>
    </row>
  </sheetData>
  <phoneticPr fontId="2"/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K17" sqref="K17"/>
    </sheetView>
  </sheetViews>
  <sheetFormatPr defaultRowHeight="18"/>
  <sheetData>
    <row r="1" spans="1:7">
      <c r="A1" s="253" t="s">
        <v>200</v>
      </c>
      <c r="B1" s="251" t="s">
        <v>201</v>
      </c>
      <c r="C1" s="251"/>
      <c r="D1" s="251"/>
      <c r="E1" s="251" t="s">
        <v>202</v>
      </c>
      <c r="F1" s="251"/>
      <c r="G1" s="252"/>
    </row>
    <row r="2" spans="1:7">
      <c r="A2" s="254"/>
      <c r="B2" s="192" t="s">
        <v>203</v>
      </c>
      <c r="C2" s="192" t="s">
        <v>204</v>
      </c>
      <c r="D2" s="192" t="s">
        <v>205</v>
      </c>
      <c r="E2" s="192" t="s">
        <v>203</v>
      </c>
      <c r="F2" s="192" t="s">
        <v>204</v>
      </c>
      <c r="G2" s="195" t="s">
        <v>205</v>
      </c>
    </row>
    <row r="3" spans="1:7">
      <c r="A3" s="196" t="s">
        <v>206</v>
      </c>
      <c r="B3" s="193">
        <v>0.64300000000000002</v>
      </c>
      <c r="C3" s="193">
        <v>0.66500000000000004</v>
      </c>
      <c r="D3" s="193">
        <v>0.66700000000000004</v>
      </c>
      <c r="E3" s="193">
        <v>0.72899999999999998</v>
      </c>
      <c r="F3" s="193">
        <v>0.90600000000000003</v>
      </c>
      <c r="G3" s="197">
        <v>0.89700000000000002</v>
      </c>
    </row>
    <row r="4" spans="1:7">
      <c r="A4" s="198" t="s">
        <v>207</v>
      </c>
      <c r="B4" s="194">
        <v>4.4999999999999998E-2</v>
      </c>
      <c r="C4" s="194">
        <v>3.2000000000000001E-2</v>
      </c>
      <c r="D4" s="194">
        <v>4.5999999999999999E-2</v>
      </c>
      <c r="E4" s="194">
        <v>9.8000000000000004E-2</v>
      </c>
      <c r="F4" s="194">
        <v>2.9000000000000001E-2</v>
      </c>
      <c r="G4" s="199">
        <v>0.04</v>
      </c>
    </row>
    <row r="5" spans="1:7">
      <c r="A5" s="198" t="s">
        <v>208</v>
      </c>
      <c r="B5" s="194">
        <v>0.27400000000000002</v>
      </c>
      <c r="C5" s="194">
        <v>0.16700000000000001</v>
      </c>
      <c r="D5" s="194">
        <v>0.121</v>
      </c>
      <c r="E5" s="194">
        <v>5.7000000000000002E-2</v>
      </c>
      <c r="F5" s="194">
        <v>8.0000000000000002E-3</v>
      </c>
      <c r="G5" s="199">
        <v>0</v>
      </c>
    </row>
    <row r="6" spans="1:7">
      <c r="A6" s="198" t="s">
        <v>209</v>
      </c>
      <c r="B6" s="194">
        <v>8.9999999999999993E-3</v>
      </c>
      <c r="C6" s="194">
        <v>8.8999999999999996E-2</v>
      </c>
      <c r="D6" s="194">
        <v>0.106</v>
      </c>
      <c r="E6" s="194">
        <v>0</v>
      </c>
      <c r="F6" s="194">
        <v>2.1000000000000001E-2</v>
      </c>
      <c r="G6" s="199">
        <v>5.2999999999999999E-2</v>
      </c>
    </row>
    <row r="7" spans="1:7" ht="18.600000000000001" thickBot="1">
      <c r="A7" s="200" t="s">
        <v>210</v>
      </c>
      <c r="B7" s="201">
        <v>2.9000000000000001E-2</v>
      </c>
      <c r="C7" s="201">
        <v>4.5999999999999999E-2</v>
      </c>
      <c r="D7" s="201">
        <v>5.8999999999999997E-2</v>
      </c>
      <c r="E7" s="201">
        <v>0.11600000000000001</v>
      </c>
      <c r="F7" s="201">
        <v>3.5999999999999997E-2</v>
      </c>
      <c r="G7" s="202">
        <v>8.9999999999999993E-3</v>
      </c>
    </row>
  </sheetData>
  <mergeCells count="3">
    <mergeCell ref="B1:D1"/>
    <mergeCell ref="E1:G1"/>
    <mergeCell ref="A1:A2"/>
  </mergeCells>
  <phoneticPr fontId="2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"/>
  <sheetViews>
    <sheetView tabSelected="1" workbookViewId="0">
      <selection activeCell="M11" sqref="M11"/>
    </sheetView>
  </sheetViews>
  <sheetFormatPr defaultRowHeight="18"/>
  <cols>
    <col min="2" max="2" width="16" bestFit="1" customWidth="1"/>
    <col min="3" max="4" width="10.3984375" bestFit="1" customWidth="1"/>
  </cols>
  <sheetData>
    <row r="1" spans="2:4">
      <c r="B1" s="203" t="s">
        <v>214</v>
      </c>
      <c r="C1" s="204" t="s">
        <v>201</v>
      </c>
      <c r="D1" s="205" t="s">
        <v>202</v>
      </c>
    </row>
    <row r="2" spans="2:4">
      <c r="B2" s="198" t="s">
        <v>211</v>
      </c>
      <c r="C2" s="206">
        <v>542.6</v>
      </c>
      <c r="D2" s="207">
        <v>256</v>
      </c>
    </row>
    <row r="3" spans="2:4">
      <c r="B3" s="198" t="s">
        <v>212</v>
      </c>
      <c r="C3" s="206">
        <v>549.6</v>
      </c>
      <c r="D3" s="207">
        <v>222.8</v>
      </c>
    </row>
    <row r="4" spans="2:4" ht="18.600000000000001" thickBot="1">
      <c r="B4" s="200" t="s">
        <v>213</v>
      </c>
      <c r="C4" s="208">
        <v>539.4</v>
      </c>
      <c r="D4" s="209">
        <v>156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9"/>
  <sheetViews>
    <sheetView topLeftCell="CO1" workbookViewId="0">
      <selection activeCell="DC7" activeCellId="1" sqref="CV7:CZ7 DC7:DG7"/>
    </sheetView>
  </sheetViews>
  <sheetFormatPr defaultRowHeight="18"/>
  <sheetData>
    <row r="1" spans="1:117">
      <c r="A1" t="s">
        <v>46</v>
      </c>
    </row>
    <row r="2" spans="1:117" s="35" customFormat="1" ht="25.5" customHeight="1">
      <c r="A2" s="210" t="s">
        <v>1</v>
      </c>
      <c r="B2" s="210" t="s">
        <v>2</v>
      </c>
      <c r="C2" s="210" t="s">
        <v>3</v>
      </c>
      <c r="D2" s="1" t="s">
        <v>4</v>
      </c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2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4"/>
      <c r="BD2" s="4"/>
      <c r="BE2" s="5"/>
      <c r="BF2" s="6"/>
      <c r="BG2" s="6"/>
      <c r="BH2" s="6"/>
      <c r="BI2" s="6"/>
      <c r="BJ2" s="6"/>
      <c r="BK2" s="4"/>
      <c r="BL2" s="5"/>
      <c r="BM2" s="6"/>
      <c r="BN2" s="6"/>
      <c r="BO2" s="6"/>
      <c r="BP2" s="6"/>
      <c r="BQ2" s="6"/>
      <c r="BR2" s="1" t="s">
        <v>5</v>
      </c>
      <c r="BS2" s="6"/>
      <c r="BT2" s="6"/>
      <c r="BU2" s="6"/>
      <c r="BV2" s="6"/>
      <c r="BW2" s="6"/>
      <c r="BX2" s="6"/>
      <c r="BY2" s="7"/>
      <c r="BZ2" s="7"/>
      <c r="CA2" s="7"/>
      <c r="CB2" s="7"/>
      <c r="CC2" s="7"/>
      <c r="CD2" s="7"/>
      <c r="CE2" s="7"/>
      <c r="CF2" s="4"/>
      <c r="CG2" s="6"/>
      <c r="CH2" s="6"/>
      <c r="CI2" s="6"/>
      <c r="CJ2" s="6"/>
      <c r="CK2" s="6"/>
      <c r="CL2" s="6"/>
      <c r="CM2" s="1" t="s">
        <v>6</v>
      </c>
      <c r="CN2" s="6"/>
      <c r="CO2" s="6"/>
      <c r="CP2" s="6"/>
      <c r="CQ2" s="6"/>
      <c r="CR2" s="6"/>
      <c r="CS2" s="6"/>
      <c r="CT2" s="7"/>
      <c r="CU2" s="7"/>
      <c r="CV2" s="7"/>
      <c r="CW2" s="7"/>
      <c r="CX2" s="7"/>
      <c r="CY2" s="7"/>
      <c r="CZ2" s="7"/>
      <c r="DA2" s="4"/>
      <c r="DB2" s="6"/>
      <c r="DC2" s="6"/>
      <c r="DD2" s="6"/>
      <c r="DE2" s="6"/>
      <c r="DF2" s="6"/>
      <c r="DG2" s="6"/>
      <c r="DH2" s="8" t="s">
        <v>7</v>
      </c>
      <c r="DI2" s="1" t="s">
        <v>8</v>
      </c>
      <c r="DJ2" s="9"/>
      <c r="DK2" s="9"/>
      <c r="DL2" s="9"/>
      <c r="DM2" s="10"/>
    </row>
    <row r="3" spans="1:117" s="35" customFormat="1" ht="25.5" customHeight="1">
      <c r="A3" s="211"/>
      <c r="B3" s="211"/>
      <c r="C3" s="213"/>
      <c r="D3" s="11"/>
      <c r="E3" s="12" t="s">
        <v>9</v>
      </c>
      <c r="F3" s="7"/>
      <c r="G3" s="7"/>
      <c r="H3" s="7"/>
      <c r="I3" s="7"/>
      <c r="J3" s="7"/>
      <c r="K3" s="3"/>
      <c r="L3" s="3"/>
      <c r="M3" s="3"/>
      <c r="N3" s="7"/>
      <c r="O3" s="3"/>
      <c r="P3" s="3"/>
      <c r="Q3" s="3"/>
      <c r="R3" s="7"/>
      <c r="S3" s="3"/>
      <c r="T3" s="3"/>
      <c r="U3" s="3"/>
      <c r="V3" s="7"/>
      <c r="W3" s="3"/>
      <c r="X3" s="3"/>
      <c r="Y3" s="3"/>
      <c r="Z3" s="7"/>
      <c r="AA3" s="3"/>
      <c r="AB3" s="3"/>
      <c r="AC3" s="13"/>
      <c r="AD3" s="12" t="s">
        <v>10</v>
      </c>
      <c r="AE3" s="7"/>
      <c r="AF3" s="7"/>
      <c r="AG3" s="7"/>
      <c r="AH3" s="7"/>
      <c r="AI3" s="7"/>
      <c r="AJ3" s="3"/>
      <c r="AK3" s="3"/>
      <c r="AL3" s="3"/>
      <c r="AM3" s="7"/>
      <c r="AN3" s="3"/>
      <c r="AO3" s="3"/>
      <c r="AP3" s="3"/>
      <c r="AQ3" s="7"/>
      <c r="AR3" s="3"/>
      <c r="AS3" s="3"/>
      <c r="AT3" s="3"/>
      <c r="AU3" s="7"/>
      <c r="AV3" s="3"/>
      <c r="AW3" s="3"/>
      <c r="AX3" s="3"/>
      <c r="AY3" s="7"/>
      <c r="AZ3" s="3"/>
      <c r="BA3" s="3"/>
      <c r="BB3" s="13"/>
      <c r="BC3" s="14" t="s">
        <v>11</v>
      </c>
      <c r="BD3" s="4"/>
      <c r="BE3" s="5"/>
      <c r="BF3" s="6"/>
      <c r="BG3" s="6"/>
      <c r="BH3" s="6"/>
      <c r="BI3" s="6"/>
      <c r="BJ3" s="6"/>
      <c r="BK3" s="4"/>
      <c r="BL3" s="5"/>
      <c r="BM3" s="6"/>
      <c r="BN3" s="6"/>
      <c r="BO3" s="6"/>
      <c r="BP3" s="6"/>
      <c r="BQ3" s="6"/>
      <c r="BR3" s="15"/>
      <c r="BS3" s="12" t="s">
        <v>12</v>
      </c>
      <c r="BT3" s="14"/>
      <c r="BU3" s="14"/>
      <c r="BV3" s="14"/>
      <c r="BW3" s="14"/>
      <c r="BX3" s="14"/>
      <c r="BY3" s="3"/>
      <c r="BZ3" s="7"/>
      <c r="CA3" s="7"/>
      <c r="CB3" s="7"/>
      <c r="CC3" s="7"/>
      <c r="CD3" s="7"/>
      <c r="CE3" s="7"/>
      <c r="CF3" s="4"/>
      <c r="CG3" s="6"/>
      <c r="CH3" s="6"/>
      <c r="CI3" s="6"/>
      <c r="CJ3" s="6"/>
      <c r="CK3" s="6"/>
      <c r="CL3" s="6"/>
      <c r="CM3" s="15"/>
      <c r="CN3" s="12" t="s">
        <v>13</v>
      </c>
      <c r="CO3" s="14"/>
      <c r="CP3" s="14"/>
      <c r="CQ3" s="14"/>
      <c r="CR3" s="14"/>
      <c r="CS3" s="14"/>
      <c r="CT3" s="3"/>
      <c r="CU3" s="7"/>
      <c r="CV3" s="7"/>
      <c r="CW3" s="7"/>
      <c r="CX3" s="7"/>
      <c r="CY3" s="7"/>
      <c r="CZ3" s="7"/>
      <c r="DA3" s="4"/>
      <c r="DB3" s="6"/>
      <c r="DC3" s="6"/>
      <c r="DD3" s="6"/>
      <c r="DE3" s="6"/>
      <c r="DF3" s="6"/>
      <c r="DG3" s="6"/>
      <c r="DH3" s="16"/>
      <c r="DI3" s="215" t="s">
        <v>14</v>
      </c>
      <c r="DJ3" s="216" t="s">
        <v>15</v>
      </c>
      <c r="DK3" s="216" t="s">
        <v>16</v>
      </c>
      <c r="DL3" s="216" t="s">
        <v>17</v>
      </c>
      <c r="DM3" s="216" t="s">
        <v>18</v>
      </c>
    </row>
    <row r="4" spans="1:117" s="35" customFormat="1" ht="25.5" customHeight="1">
      <c r="A4" s="211"/>
      <c r="B4" s="211"/>
      <c r="C4" s="213"/>
      <c r="D4" s="17"/>
      <c r="E4" s="11"/>
      <c r="F4" s="217" t="s">
        <v>19</v>
      </c>
      <c r="G4" s="218"/>
      <c r="H4" s="218"/>
      <c r="I4" s="219"/>
      <c r="J4" s="217" t="s">
        <v>20</v>
      </c>
      <c r="K4" s="218"/>
      <c r="L4" s="218"/>
      <c r="M4" s="219"/>
      <c r="N4" s="217" t="s">
        <v>21</v>
      </c>
      <c r="O4" s="218"/>
      <c r="P4" s="218"/>
      <c r="Q4" s="219"/>
      <c r="R4" s="217" t="s">
        <v>22</v>
      </c>
      <c r="S4" s="218"/>
      <c r="T4" s="218"/>
      <c r="U4" s="219"/>
      <c r="V4" s="217" t="s">
        <v>23</v>
      </c>
      <c r="W4" s="218"/>
      <c r="X4" s="218"/>
      <c r="Y4" s="219"/>
      <c r="Z4" s="217" t="s">
        <v>24</v>
      </c>
      <c r="AA4" s="218"/>
      <c r="AB4" s="218"/>
      <c r="AC4" s="219"/>
      <c r="AD4" s="11"/>
      <c r="AE4" s="217" t="s">
        <v>19</v>
      </c>
      <c r="AF4" s="218"/>
      <c r="AG4" s="218"/>
      <c r="AH4" s="219"/>
      <c r="AI4" s="217" t="s">
        <v>20</v>
      </c>
      <c r="AJ4" s="218"/>
      <c r="AK4" s="218"/>
      <c r="AL4" s="219"/>
      <c r="AM4" s="217" t="s">
        <v>21</v>
      </c>
      <c r="AN4" s="218"/>
      <c r="AO4" s="218"/>
      <c r="AP4" s="219"/>
      <c r="AQ4" s="217" t="s">
        <v>22</v>
      </c>
      <c r="AR4" s="218"/>
      <c r="AS4" s="218"/>
      <c r="AT4" s="219"/>
      <c r="AU4" s="217" t="s">
        <v>23</v>
      </c>
      <c r="AV4" s="218"/>
      <c r="AW4" s="218"/>
      <c r="AX4" s="219"/>
      <c r="AY4" s="217" t="s">
        <v>24</v>
      </c>
      <c r="AZ4" s="218"/>
      <c r="BA4" s="218"/>
      <c r="BB4" s="219"/>
      <c r="BC4" s="18"/>
      <c r="BD4" s="12" t="s">
        <v>25</v>
      </c>
      <c r="BE4" s="2"/>
      <c r="BF4" s="2"/>
      <c r="BG4" s="2"/>
      <c r="BH4" s="2"/>
      <c r="BI4" s="2"/>
      <c r="BJ4" s="19"/>
      <c r="BK4" s="7" t="s">
        <v>26</v>
      </c>
      <c r="BL4" s="2"/>
      <c r="BM4" s="2"/>
      <c r="BN4" s="2"/>
      <c r="BO4" s="2"/>
      <c r="BP4" s="2"/>
      <c r="BQ4" s="2"/>
      <c r="BR4" s="18"/>
      <c r="BS4" s="20"/>
      <c r="BT4" s="21"/>
      <c r="BU4" s="21"/>
      <c r="BV4" s="21"/>
      <c r="BW4" s="21"/>
      <c r="BX4" s="22"/>
      <c r="BY4" s="12" t="s">
        <v>9</v>
      </c>
      <c r="BZ4" s="23"/>
      <c r="CA4" s="2"/>
      <c r="CB4" s="2"/>
      <c r="CC4" s="2"/>
      <c r="CD4" s="2"/>
      <c r="CE4" s="19"/>
      <c r="CF4" s="7" t="s">
        <v>27</v>
      </c>
      <c r="CG4" s="2"/>
      <c r="CH4" s="2"/>
      <c r="CI4" s="2"/>
      <c r="CJ4" s="2"/>
      <c r="CK4" s="2"/>
      <c r="CL4" s="19"/>
      <c r="CM4" s="18"/>
      <c r="CN4" s="20"/>
      <c r="CO4" s="21"/>
      <c r="CP4" s="21"/>
      <c r="CQ4" s="21"/>
      <c r="CR4" s="21"/>
      <c r="CS4" s="22"/>
      <c r="CT4" s="12" t="s">
        <v>10</v>
      </c>
      <c r="CU4" s="23"/>
      <c r="CV4" s="2"/>
      <c r="CW4" s="2"/>
      <c r="CX4" s="2"/>
      <c r="CY4" s="2"/>
      <c r="CZ4" s="19"/>
      <c r="DA4" s="7" t="s">
        <v>27</v>
      </c>
      <c r="DB4" s="2"/>
      <c r="DC4" s="2"/>
      <c r="DD4" s="2"/>
      <c r="DE4" s="2"/>
      <c r="DF4" s="2"/>
      <c r="DG4" s="19"/>
      <c r="DH4" s="16"/>
      <c r="DI4" s="215"/>
      <c r="DJ4" s="215"/>
      <c r="DK4" s="215"/>
      <c r="DL4" s="215"/>
      <c r="DM4" s="215"/>
    </row>
    <row r="5" spans="1:117" s="35" customFormat="1" ht="25.5" customHeight="1">
      <c r="A5" s="211"/>
      <c r="B5" s="211"/>
      <c r="C5" s="213"/>
      <c r="D5" s="17" t="s">
        <v>14</v>
      </c>
      <c r="E5" s="11" t="s">
        <v>14</v>
      </c>
      <c r="F5" s="11" t="s">
        <v>14</v>
      </c>
      <c r="G5" s="24" t="s">
        <v>15</v>
      </c>
      <c r="H5" s="24" t="s">
        <v>16</v>
      </c>
      <c r="I5" s="24" t="s">
        <v>17</v>
      </c>
      <c r="J5" s="11" t="s">
        <v>14</v>
      </c>
      <c r="K5" s="24" t="s">
        <v>15</v>
      </c>
      <c r="L5" s="24" t="s">
        <v>16</v>
      </c>
      <c r="M5" s="24" t="s">
        <v>17</v>
      </c>
      <c r="N5" s="11" t="s">
        <v>14</v>
      </c>
      <c r="O5" s="24" t="s">
        <v>15</v>
      </c>
      <c r="P5" s="24" t="s">
        <v>16</v>
      </c>
      <c r="Q5" s="24" t="s">
        <v>17</v>
      </c>
      <c r="R5" s="11" t="s">
        <v>14</v>
      </c>
      <c r="S5" s="24" t="s">
        <v>15</v>
      </c>
      <c r="T5" s="24" t="s">
        <v>16</v>
      </c>
      <c r="U5" s="24" t="s">
        <v>17</v>
      </c>
      <c r="V5" s="11" t="s">
        <v>14</v>
      </c>
      <c r="W5" s="24" t="s">
        <v>15</v>
      </c>
      <c r="X5" s="24" t="s">
        <v>16</v>
      </c>
      <c r="Y5" s="24" t="s">
        <v>17</v>
      </c>
      <c r="Z5" s="11" t="s">
        <v>14</v>
      </c>
      <c r="AA5" s="24" t="s">
        <v>15</v>
      </c>
      <c r="AB5" s="24" t="s">
        <v>16</v>
      </c>
      <c r="AC5" s="24" t="s">
        <v>17</v>
      </c>
      <c r="AD5" s="11" t="s">
        <v>14</v>
      </c>
      <c r="AE5" s="11" t="s">
        <v>14</v>
      </c>
      <c r="AF5" s="24" t="s">
        <v>15</v>
      </c>
      <c r="AG5" s="24" t="s">
        <v>16</v>
      </c>
      <c r="AH5" s="24" t="s">
        <v>17</v>
      </c>
      <c r="AI5" s="11" t="s">
        <v>14</v>
      </c>
      <c r="AJ5" s="24" t="s">
        <v>15</v>
      </c>
      <c r="AK5" s="24" t="s">
        <v>16</v>
      </c>
      <c r="AL5" s="24" t="s">
        <v>17</v>
      </c>
      <c r="AM5" s="11" t="s">
        <v>14</v>
      </c>
      <c r="AN5" s="24" t="s">
        <v>15</v>
      </c>
      <c r="AO5" s="24" t="s">
        <v>16</v>
      </c>
      <c r="AP5" s="24" t="s">
        <v>17</v>
      </c>
      <c r="AQ5" s="11" t="s">
        <v>14</v>
      </c>
      <c r="AR5" s="24" t="s">
        <v>15</v>
      </c>
      <c r="AS5" s="24" t="s">
        <v>16</v>
      </c>
      <c r="AT5" s="24" t="s">
        <v>17</v>
      </c>
      <c r="AU5" s="11" t="s">
        <v>14</v>
      </c>
      <c r="AV5" s="24" t="s">
        <v>15</v>
      </c>
      <c r="AW5" s="24" t="s">
        <v>16</v>
      </c>
      <c r="AX5" s="24" t="s">
        <v>17</v>
      </c>
      <c r="AY5" s="11" t="s">
        <v>14</v>
      </c>
      <c r="AZ5" s="24" t="s">
        <v>15</v>
      </c>
      <c r="BA5" s="24" t="s">
        <v>16</v>
      </c>
      <c r="BB5" s="24" t="s">
        <v>17</v>
      </c>
      <c r="BC5" s="17" t="s">
        <v>14</v>
      </c>
      <c r="BD5" s="17" t="s">
        <v>14</v>
      </c>
      <c r="BE5" s="17" t="s">
        <v>28</v>
      </c>
      <c r="BF5" s="17" t="s">
        <v>29</v>
      </c>
      <c r="BG5" s="17" t="s">
        <v>30</v>
      </c>
      <c r="BH5" s="17" t="s">
        <v>31</v>
      </c>
      <c r="BI5" s="17" t="s">
        <v>32</v>
      </c>
      <c r="BJ5" s="17" t="s">
        <v>33</v>
      </c>
      <c r="BK5" s="17" t="s">
        <v>14</v>
      </c>
      <c r="BL5" s="17" t="s">
        <v>28</v>
      </c>
      <c r="BM5" s="17" t="s">
        <v>29</v>
      </c>
      <c r="BN5" s="17" t="s">
        <v>30</v>
      </c>
      <c r="BO5" s="17" t="s">
        <v>31</v>
      </c>
      <c r="BP5" s="17" t="s">
        <v>32</v>
      </c>
      <c r="BQ5" s="18" t="s">
        <v>33</v>
      </c>
      <c r="BR5" s="17" t="s">
        <v>14</v>
      </c>
      <c r="BS5" s="24" t="s">
        <v>28</v>
      </c>
      <c r="BT5" s="24" t="s">
        <v>29</v>
      </c>
      <c r="BU5" s="24" t="s">
        <v>30</v>
      </c>
      <c r="BV5" s="24" t="s">
        <v>31</v>
      </c>
      <c r="BW5" s="24" t="s">
        <v>32</v>
      </c>
      <c r="BX5" s="24" t="s">
        <v>33</v>
      </c>
      <c r="BY5" s="17" t="s">
        <v>14</v>
      </c>
      <c r="BZ5" s="24" t="s">
        <v>28</v>
      </c>
      <c r="CA5" s="17" t="s">
        <v>29</v>
      </c>
      <c r="CB5" s="17" t="s">
        <v>30</v>
      </c>
      <c r="CC5" s="17" t="s">
        <v>31</v>
      </c>
      <c r="CD5" s="17" t="s">
        <v>32</v>
      </c>
      <c r="CE5" s="17" t="s">
        <v>33</v>
      </c>
      <c r="CF5" s="17" t="s">
        <v>14</v>
      </c>
      <c r="CG5" s="17" t="s">
        <v>28</v>
      </c>
      <c r="CH5" s="17" t="s">
        <v>29</v>
      </c>
      <c r="CI5" s="17" t="s">
        <v>30</v>
      </c>
      <c r="CJ5" s="17" t="s">
        <v>31</v>
      </c>
      <c r="CK5" s="17" t="s">
        <v>32</v>
      </c>
      <c r="CL5" s="17" t="s">
        <v>33</v>
      </c>
      <c r="CM5" s="17" t="s">
        <v>14</v>
      </c>
      <c r="CN5" s="24" t="s">
        <v>28</v>
      </c>
      <c r="CO5" s="24" t="s">
        <v>29</v>
      </c>
      <c r="CP5" s="24" t="s">
        <v>30</v>
      </c>
      <c r="CQ5" s="24" t="s">
        <v>31</v>
      </c>
      <c r="CR5" s="24" t="s">
        <v>32</v>
      </c>
      <c r="CS5" s="24" t="s">
        <v>33</v>
      </c>
      <c r="CT5" s="17" t="s">
        <v>14</v>
      </c>
      <c r="CU5" s="24" t="s">
        <v>28</v>
      </c>
      <c r="CV5" s="17" t="s">
        <v>29</v>
      </c>
      <c r="CW5" s="17" t="s">
        <v>30</v>
      </c>
      <c r="CX5" s="17" t="s">
        <v>31</v>
      </c>
      <c r="CY5" s="17" t="s">
        <v>32</v>
      </c>
      <c r="CZ5" s="17" t="s">
        <v>33</v>
      </c>
      <c r="DA5" s="17" t="s">
        <v>14</v>
      </c>
      <c r="DB5" s="17" t="s">
        <v>28</v>
      </c>
      <c r="DC5" s="17" t="s">
        <v>29</v>
      </c>
      <c r="DD5" s="17" t="s">
        <v>30</v>
      </c>
      <c r="DE5" s="17" t="s">
        <v>31</v>
      </c>
      <c r="DF5" s="17" t="s">
        <v>32</v>
      </c>
      <c r="DG5" s="17" t="s">
        <v>33</v>
      </c>
      <c r="DH5" s="16"/>
      <c r="DI5" s="11"/>
      <c r="DJ5" s="11"/>
      <c r="DK5" s="11"/>
      <c r="DL5" s="11"/>
      <c r="DM5" s="11"/>
    </row>
    <row r="6" spans="1:117" s="36" customFormat="1" ht="13.2">
      <c r="A6" s="212"/>
      <c r="B6" s="212"/>
      <c r="C6" s="214"/>
      <c r="D6" s="25" t="s">
        <v>34</v>
      </c>
      <c r="E6" s="26" t="s">
        <v>34</v>
      </c>
      <c r="F6" s="26" t="s">
        <v>34</v>
      </c>
      <c r="G6" s="25" t="s">
        <v>34</v>
      </c>
      <c r="H6" s="25" t="s">
        <v>34</v>
      </c>
      <c r="I6" s="25" t="s">
        <v>34</v>
      </c>
      <c r="J6" s="26" t="s">
        <v>34</v>
      </c>
      <c r="K6" s="25" t="s">
        <v>34</v>
      </c>
      <c r="L6" s="25" t="s">
        <v>34</v>
      </c>
      <c r="M6" s="25" t="s">
        <v>34</v>
      </c>
      <c r="N6" s="26" t="s">
        <v>34</v>
      </c>
      <c r="O6" s="25" t="s">
        <v>34</v>
      </c>
      <c r="P6" s="25" t="s">
        <v>34</v>
      </c>
      <c r="Q6" s="25" t="s">
        <v>34</v>
      </c>
      <c r="R6" s="26" t="s">
        <v>34</v>
      </c>
      <c r="S6" s="25" t="s">
        <v>34</v>
      </c>
      <c r="T6" s="25" t="s">
        <v>34</v>
      </c>
      <c r="U6" s="25" t="s">
        <v>34</v>
      </c>
      <c r="V6" s="26" t="s">
        <v>34</v>
      </c>
      <c r="W6" s="25" t="s">
        <v>34</v>
      </c>
      <c r="X6" s="25" t="s">
        <v>34</v>
      </c>
      <c r="Y6" s="25" t="s">
        <v>34</v>
      </c>
      <c r="Z6" s="26" t="s">
        <v>34</v>
      </c>
      <c r="AA6" s="25" t="s">
        <v>34</v>
      </c>
      <c r="AB6" s="25" t="s">
        <v>34</v>
      </c>
      <c r="AC6" s="25" t="s">
        <v>34</v>
      </c>
      <c r="AD6" s="26" t="s">
        <v>34</v>
      </c>
      <c r="AE6" s="26" t="s">
        <v>34</v>
      </c>
      <c r="AF6" s="25" t="s">
        <v>34</v>
      </c>
      <c r="AG6" s="25" t="s">
        <v>34</v>
      </c>
      <c r="AH6" s="25" t="s">
        <v>34</v>
      </c>
      <c r="AI6" s="26" t="s">
        <v>34</v>
      </c>
      <c r="AJ6" s="25" t="s">
        <v>34</v>
      </c>
      <c r="AK6" s="25" t="s">
        <v>34</v>
      </c>
      <c r="AL6" s="25" t="s">
        <v>34</v>
      </c>
      <c r="AM6" s="26" t="s">
        <v>34</v>
      </c>
      <c r="AN6" s="25" t="s">
        <v>34</v>
      </c>
      <c r="AO6" s="25" t="s">
        <v>34</v>
      </c>
      <c r="AP6" s="25" t="s">
        <v>34</v>
      </c>
      <c r="AQ6" s="26" t="s">
        <v>34</v>
      </c>
      <c r="AR6" s="25" t="s">
        <v>34</v>
      </c>
      <c r="AS6" s="25" t="s">
        <v>34</v>
      </c>
      <c r="AT6" s="25" t="s">
        <v>34</v>
      </c>
      <c r="AU6" s="26" t="s">
        <v>34</v>
      </c>
      <c r="AV6" s="25" t="s">
        <v>34</v>
      </c>
      <c r="AW6" s="25" t="s">
        <v>34</v>
      </c>
      <c r="AX6" s="25" t="s">
        <v>34</v>
      </c>
      <c r="AY6" s="26" t="s">
        <v>34</v>
      </c>
      <c r="AZ6" s="25" t="s">
        <v>34</v>
      </c>
      <c r="BA6" s="25" t="s">
        <v>34</v>
      </c>
      <c r="BB6" s="25" t="s">
        <v>34</v>
      </c>
      <c r="BC6" s="25" t="s">
        <v>34</v>
      </c>
      <c r="BD6" s="25" t="s">
        <v>34</v>
      </c>
      <c r="BE6" s="25" t="s">
        <v>34</v>
      </c>
      <c r="BF6" s="25" t="s">
        <v>34</v>
      </c>
      <c r="BG6" s="25" t="s">
        <v>34</v>
      </c>
      <c r="BH6" s="25" t="s">
        <v>34</v>
      </c>
      <c r="BI6" s="25" t="s">
        <v>34</v>
      </c>
      <c r="BJ6" s="25" t="s">
        <v>34</v>
      </c>
      <c r="BK6" s="25" t="s">
        <v>34</v>
      </c>
      <c r="BL6" s="25" t="s">
        <v>34</v>
      </c>
      <c r="BM6" s="25" t="s">
        <v>34</v>
      </c>
      <c r="BN6" s="25" t="s">
        <v>34</v>
      </c>
      <c r="BO6" s="25" t="s">
        <v>34</v>
      </c>
      <c r="BP6" s="25" t="s">
        <v>34</v>
      </c>
      <c r="BQ6" s="27" t="s">
        <v>34</v>
      </c>
      <c r="BR6" s="25" t="s">
        <v>34</v>
      </c>
      <c r="BS6" s="25" t="s">
        <v>34</v>
      </c>
      <c r="BT6" s="25" t="s">
        <v>34</v>
      </c>
      <c r="BU6" s="25" t="s">
        <v>34</v>
      </c>
      <c r="BV6" s="25" t="s">
        <v>34</v>
      </c>
      <c r="BW6" s="25" t="s">
        <v>34</v>
      </c>
      <c r="BX6" s="25" t="s">
        <v>34</v>
      </c>
      <c r="BY6" s="25" t="s">
        <v>34</v>
      </c>
      <c r="BZ6" s="26" t="s">
        <v>34</v>
      </c>
      <c r="CA6" s="26" t="s">
        <v>34</v>
      </c>
      <c r="CB6" s="26" t="s">
        <v>34</v>
      </c>
      <c r="CC6" s="26" t="s">
        <v>34</v>
      </c>
      <c r="CD6" s="26" t="s">
        <v>34</v>
      </c>
      <c r="CE6" s="26" t="s">
        <v>34</v>
      </c>
      <c r="CF6" s="25" t="s">
        <v>34</v>
      </c>
      <c r="CG6" s="25" t="s">
        <v>34</v>
      </c>
      <c r="CH6" s="25" t="s">
        <v>34</v>
      </c>
      <c r="CI6" s="25" t="s">
        <v>34</v>
      </c>
      <c r="CJ6" s="25" t="s">
        <v>34</v>
      </c>
      <c r="CK6" s="25" t="s">
        <v>34</v>
      </c>
      <c r="CL6" s="25" t="s">
        <v>34</v>
      </c>
      <c r="CM6" s="25" t="s">
        <v>34</v>
      </c>
      <c r="CN6" s="25" t="s">
        <v>34</v>
      </c>
      <c r="CO6" s="25" t="s">
        <v>34</v>
      </c>
      <c r="CP6" s="25" t="s">
        <v>34</v>
      </c>
      <c r="CQ6" s="25" t="s">
        <v>34</v>
      </c>
      <c r="CR6" s="25" t="s">
        <v>34</v>
      </c>
      <c r="CS6" s="25" t="s">
        <v>34</v>
      </c>
      <c r="CT6" s="25" t="s">
        <v>34</v>
      </c>
      <c r="CU6" s="26" t="s">
        <v>34</v>
      </c>
      <c r="CV6" s="26" t="s">
        <v>34</v>
      </c>
      <c r="CW6" s="26" t="s">
        <v>34</v>
      </c>
      <c r="CX6" s="26" t="s">
        <v>34</v>
      </c>
      <c r="CY6" s="26" t="s">
        <v>34</v>
      </c>
      <c r="CZ6" s="26" t="s">
        <v>34</v>
      </c>
      <c r="DA6" s="25" t="s">
        <v>34</v>
      </c>
      <c r="DB6" s="25" t="s">
        <v>34</v>
      </c>
      <c r="DC6" s="25" t="s">
        <v>34</v>
      </c>
      <c r="DD6" s="25" t="s">
        <v>34</v>
      </c>
      <c r="DE6" s="25" t="s">
        <v>34</v>
      </c>
      <c r="DF6" s="25" t="s">
        <v>34</v>
      </c>
      <c r="DG6" s="25" t="s">
        <v>34</v>
      </c>
      <c r="DH6" s="25" t="s">
        <v>34</v>
      </c>
      <c r="DI6" s="26" t="s">
        <v>35</v>
      </c>
      <c r="DJ6" s="25" t="s">
        <v>34</v>
      </c>
      <c r="DK6" s="25" t="s">
        <v>34</v>
      </c>
      <c r="DL6" s="25" t="s">
        <v>34</v>
      </c>
      <c r="DM6" s="25" t="s">
        <v>34</v>
      </c>
    </row>
    <row r="7" spans="1:117">
      <c r="A7" s="28" t="s">
        <v>38</v>
      </c>
      <c r="B7" s="29" t="s">
        <v>39</v>
      </c>
      <c r="C7" s="28" t="s">
        <v>40</v>
      </c>
      <c r="D7" s="30">
        <f t="shared" ref="D7:D9" si="0">SUM(E7,AD7,BC7)</f>
        <v>613901</v>
      </c>
      <c r="E7" s="31">
        <f t="shared" ref="E7:E9" si="1">SUM(F7,J7,N7,R7,V7,Z7)</f>
        <v>400419</v>
      </c>
      <c r="F7" s="31">
        <f t="shared" ref="F7:F9" si="2">SUM(G7:I7)</f>
        <v>0</v>
      </c>
      <c r="G7" s="31">
        <v>0</v>
      </c>
      <c r="H7" s="31">
        <v>0</v>
      </c>
      <c r="I7" s="31">
        <v>0</v>
      </c>
      <c r="J7" s="158">
        <f t="shared" ref="J7:J9" si="3">SUM(K7:M7)</f>
        <v>254298</v>
      </c>
      <c r="K7" s="31">
        <v>163751</v>
      </c>
      <c r="L7" s="31">
        <v>90547</v>
      </c>
      <c r="M7" s="31">
        <v>0</v>
      </c>
      <c r="N7" s="158">
        <f t="shared" ref="N7:N9" si="4">SUM(O7:Q7)</f>
        <v>20594</v>
      </c>
      <c r="O7" s="31">
        <v>50</v>
      </c>
      <c r="P7" s="31">
        <v>20544</v>
      </c>
      <c r="Q7" s="31">
        <v>0</v>
      </c>
      <c r="R7" s="158">
        <f t="shared" ref="R7:R9" si="5">SUM(S7:U7)</f>
        <v>109269</v>
      </c>
      <c r="S7" s="31">
        <v>12416</v>
      </c>
      <c r="T7" s="31">
        <v>96853</v>
      </c>
      <c r="U7" s="31">
        <v>0</v>
      </c>
      <c r="V7" s="158">
        <f t="shared" ref="V7:V9" si="6">SUM(W7:Y7)</f>
        <v>5403</v>
      </c>
      <c r="W7" s="31">
        <v>5111</v>
      </c>
      <c r="X7" s="31">
        <v>292</v>
      </c>
      <c r="Y7" s="31">
        <v>0</v>
      </c>
      <c r="Z7" s="158">
        <f t="shared" ref="Z7:Z9" si="7">SUM(AA7:AC7)</f>
        <v>10855</v>
      </c>
      <c r="AA7" s="31">
        <v>0</v>
      </c>
      <c r="AB7" s="31">
        <v>10855</v>
      </c>
      <c r="AC7" s="31">
        <v>0</v>
      </c>
      <c r="AD7" s="31">
        <f t="shared" ref="AD7:AD9" si="8">SUM(AE7,AI7,AM7,AQ7,AU7,AY7)</f>
        <v>141264</v>
      </c>
      <c r="AE7" s="31">
        <f t="shared" ref="AE7:AE9" si="9">SUM(AF7:AH7)</f>
        <v>0</v>
      </c>
      <c r="AF7" s="31">
        <v>0</v>
      </c>
      <c r="AG7" s="31">
        <v>0</v>
      </c>
      <c r="AH7" s="31">
        <v>0</v>
      </c>
      <c r="AI7" s="31">
        <f t="shared" ref="AI7:AI9" si="10">SUM(AJ7:AL7)</f>
        <v>128029</v>
      </c>
      <c r="AJ7" s="31">
        <v>0</v>
      </c>
      <c r="AK7" s="31">
        <v>0</v>
      </c>
      <c r="AL7" s="31">
        <v>128029</v>
      </c>
      <c r="AM7" s="31">
        <f t="shared" ref="AM7:AM9" si="11">SUM(AN7:AP7)</f>
        <v>240</v>
      </c>
      <c r="AN7" s="31">
        <v>0</v>
      </c>
      <c r="AO7" s="31">
        <v>0</v>
      </c>
      <c r="AP7" s="31">
        <v>240</v>
      </c>
      <c r="AQ7" s="31">
        <f t="shared" ref="AQ7:AQ9" si="12">SUM(AR7:AT7)</f>
        <v>10948</v>
      </c>
      <c r="AR7" s="31">
        <v>0</v>
      </c>
      <c r="AS7" s="31">
        <v>0</v>
      </c>
      <c r="AT7" s="31">
        <v>10948</v>
      </c>
      <c r="AU7" s="31">
        <f t="shared" ref="AU7:AU9" si="13">SUM(AV7:AX7)</f>
        <v>0</v>
      </c>
      <c r="AV7" s="31">
        <v>0</v>
      </c>
      <c r="AW7" s="31">
        <v>0</v>
      </c>
      <c r="AX7" s="31">
        <v>0</v>
      </c>
      <c r="AY7" s="31">
        <f t="shared" ref="AY7:AY9" si="14">SUM(AZ7:BB7)</f>
        <v>2047</v>
      </c>
      <c r="AZ7" s="31">
        <v>0</v>
      </c>
      <c r="BA7" s="31">
        <v>0</v>
      </c>
      <c r="BB7" s="31">
        <v>2047</v>
      </c>
      <c r="BC7" s="30">
        <f t="shared" ref="BC7:BC9" si="15">SUM(BD7,BK7)</f>
        <v>72218</v>
      </c>
      <c r="BD7" s="30">
        <f t="shared" ref="BD7:BD9" si="16">SUM(BE7:BJ7)</f>
        <v>0</v>
      </c>
      <c r="BE7" s="31">
        <v>0</v>
      </c>
      <c r="BF7" s="31">
        <v>0</v>
      </c>
      <c r="BG7" s="31">
        <v>0</v>
      </c>
      <c r="BH7" s="31">
        <v>0</v>
      </c>
      <c r="BI7" s="31">
        <v>0</v>
      </c>
      <c r="BJ7" s="31">
        <v>0</v>
      </c>
      <c r="BK7" s="30">
        <f t="shared" ref="BK7:BK9" si="17">SUM(BL7:BQ7)</f>
        <v>72218</v>
      </c>
      <c r="BL7" s="31">
        <v>0</v>
      </c>
      <c r="BM7" s="31">
        <v>17599</v>
      </c>
      <c r="BN7" s="31">
        <v>30505</v>
      </c>
      <c r="BO7" s="31">
        <v>3200</v>
      </c>
      <c r="BP7" s="31">
        <v>0</v>
      </c>
      <c r="BQ7" s="31">
        <v>20914</v>
      </c>
      <c r="BR7" s="31">
        <f t="shared" ref="BR7:BX9" si="18">SUM(BY7,CF7)</f>
        <v>400419</v>
      </c>
      <c r="BS7" s="31">
        <f t="shared" si="18"/>
        <v>0</v>
      </c>
      <c r="BT7" s="31">
        <f t="shared" si="18"/>
        <v>254298</v>
      </c>
      <c r="BU7" s="31">
        <f t="shared" si="18"/>
        <v>20594</v>
      </c>
      <c r="BV7" s="31">
        <f t="shared" si="18"/>
        <v>109269</v>
      </c>
      <c r="BW7" s="31">
        <f t="shared" si="18"/>
        <v>5403</v>
      </c>
      <c r="BX7" s="31">
        <f t="shared" si="18"/>
        <v>10855</v>
      </c>
      <c r="BY7" s="30">
        <f t="shared" ref="BY7:BY9" si="19">SUM(BZ7:CE7)</f>
        <v>400419</v>
      </c>
      <c r="BZ7" s="31">
        <f t="shared" ref="BZ7:BZ9" si="20">F7</f>
        <v>0</v>
      </c>
      <c r="CA7" s="31">
        <f t="shared" ref="CA7:CA9" si="21">J7</f>
        <v>254298</v>
      </c>
      <c r="CB7" s="31">
        <f t="shared" ref="CB7:CB9" si="22">N7</f>
        <v>20594</v>
      </c>
      <c r="CC7" s="31">
        <f t="shared" ref="CC7:CC9" si="23">R7</f>
        <v>109269</v>
      </c>
      <c r="CD7" s="31">
        <f t="shared" ref="CD7:CD9" si="24">V7</f>
        <v>5403</v>
      </c>
      <c r="CE7" s="31">
        <f t="shared" ref="CE7:CE9" si="25">Z7</f>
        <v>10855</v>
      </c>
      <c r="CF7" s="30">
        <f t="shared" ref="CF7:CF9" si="26">SUM(CG7:CL7)</f>
        <v>0</v>
      </c>
      <c r="CG7" s="31">
        <f t="shared" ref="CG7:CL9" si="27">BE7</f>
        <v>0</v>
      </c>
      <c r="CH7" s="31">
        <f t="shared" si="27"/>
        <v>0</v>
      </c>
      <c r="CI7" s="31">
        <f t="shared" si="27"/>
        <v>0</v>
      </c>
      <c r="CJ7" s="31">
        <f t="shared" si="27"/>
        <v>0</v>
      </c>
      <c r="CK7" s="31">
        <f t="shared" si="27"/>
        <v>0</v>
      </c>
      <c r="CL7" s="31">
        <f t="shared" si="27"/>
        <v>0</v>
      </c>
      <c r="CM7" s="31">
        <f t="shared" ref="CM7:CS9" si="28">SUM(CT7,DA7)</f>
        <v>213482</v>
      </c>
      <c r="CN7" s="31">
        <f t="shared" si="28"/>
        <v>0</v>
      </c>
      <c r="CO7" s="31">
        <f t="shared" si="28"/>
        <v>145628</v>
      </c>
      <c r="CP7" s="31">
        <f t="shared" si="28"/>
        <v>30745</v>
      </c>
      <c r="CQ7" s="31">
        <f t="shared" si="28"/>
        <v>14148</v>
      </c>
      <c r="CR7" s="31">
        <f t="shared" si="28"/>
        <v>0</v>
      </c>
      <c r="CS7" s="31">
        <f t="shared" si="28"/>
        <v>22961</v>
      </c>
      <c r="CT7" s="30">
        <f t="shared" ref="CT7:CT9" si="29">SUM(CU7:CZ7)</f>
        <v>141264</v>
      </c>
      <c r="CU7" s="31">
        <f t="shared" ref="CU7:CU9" si="30">AE7</f>
        <v>0</v>
      </c>
      <c r="CV7" s="31">
        <f t="shared" ref="CV7:CV9" si="31">AI7</f>
        <v>128029</v>
      </c>
      <c r="CW7" s="31">
        <f t="shared" ref="CW7:CW9" si="32">AM7</f>
        <v>240</v>
      </c>
      <c r="CX7" s="31">
        <f t="shared" ref="CX7:CX9" si="33">AQ7</f>
        <v>10948</v>
      </c>
      <c r="CY7" s="31">
        <f t="shared" ref="CY7:CY9" si="34">AU7</f>
        <v>0</v>
      </c>
      <c r="CZ7" s="31">
        <f t="shared" ref="CZ7:CZ9" si="35">AY7</f>
        <v>2047</v>
      </c>
      <c r="DA7" s="30">
        <f t="shared" ref="DA7:DA9" si="36">SUM(DB7:DG7)</f>
        <v>72218</v>
      </c>
      <c r="DB7" s="31">
        <f t="shared" ref="DB7:DG9" si="37">BL7</f>
        <v>0</v>
      </c>
      <c r="DC7" s="31">
        <f t="shared" si="37"/>
        <v>17599</v>
      </c>
      <c r="DD7" s="31">
        <f t="shared" si="37"/>
        <v>30505</v>
      </c>
      <c r="DE7" s="31">
        <f t="shared" si="37"/>
        <v>3200</v>
      </c>
      <c r="DF7" s="31">
        <f t="shared" si="37"/>
        <v>0</v>
      </c>
      <c r="DG7" s="31">
        <f t="shared" si="37"/>
        <v>20914</v>
      </c>
      <c r="DH7" s="31">
        <v>0</v>
      </c>
      <c r="DI7" s="30">
        <f t="shared" ref="DI7:DI9" si="38">SUM(DJ7:DM7)</f>
        <v>0</v>
      </c>
      <c r="DJ7" s="31">
        <v>0</v>
      </c>
      <c r="DK7" s="31">
        <v>0</v>
      </c>
      <c r="DL7" s="31">
        <v>0</v>
      </c>
      <c r="DM7" s="31">
        <v>0</v>
      </c>
    </row>
    <row r="8" spans="1:117">
      <c r="A8" s="28" t="s">
        <v>38</v>
      </c>
      <c r="B8" s="29" t="s">
        <v>41</v>
      </c>
      <c r="C8" s="28" t="s">
        <v>42</v>
      </c>
      <c r="D8" s="37">
        <f t="shared" si="0"/>
        <v>17838</v>
      </c>
      <c r="E8" s="37">
        <f t="shared" si="1"/>
        <v>12386</v>
      </c>
      <c r="F8" s="37">
        <f t="shared" si="2"/>
        <v>0</v>
      </c>
      <c r="G8" s="37">
        <v>0</v>
      </c>
      <c r="H8" s="37">
        <v>0</v>
      </c>
      <c r="I8" s="37">
        <v>0</v>
      </c>
      <c r="J8" s="159">
        <f t="shared" si="3"/>
        <v>8699</v>
      </c>
      <c r="K8" s="37">
        <v>0</v>
      </c>
      <c r="L8" s="37">
        <v>8699</v>
      </c>
      <c r="M8" s="37">
        <v>0</v>
      </c>
      <c r="N8" s="159">
        <f t="shared" si="4"/>
        <v>412</v>
      </c>
      <c r="O8" s="37">
        <v>0</v>
      </c>
      <c r="P8" s="37">
        <v>412</v>
      </c>
      <c r="Q8" s="37">
        <v>0</v>
      </c>
      <c r="R8" s="159">
        <f t="shared" si="5"/>
        <v>2010</v>
      </c>
      <c r="S8" s="37">
        <v>89</v>
      </c>
      <c r="T8" s="37">
        <v>1921</v>
      </c>
      <c r="U8" s="37">
        <v>0</v>
      </c>
      <c r="V8" s="159">
        <f t="shared" si="6"/>
        <v>1093</v>
      </c>
      <c r="W8" s="37">
        <v>0</v>
      </c>
      <c r="X8" s="37">
        <v>1093</v>
      </c>
      <c r="Y8" s="37">
        <v>0</v>
      </c>
      <c r="Z8" s="159">
        <f t="shared" si="7"/>
        <v>172</v>
      </c>
      <c r="AA8" s="37">
        <v>0</v>
      </c>
      <c r="AB8" s="37">
        <v>172</v>
      </c>
      <c r="AC8" s="37">
        <v>0</v>
      </c>
      <c r="AD8" s="37">
        <f t="shared" si="8"/>
        <v>4165</v>
      </c>
      <c r="AE8" s="37">
        <f t="shared" si="9"/>
        <v>0</v>
      </c>
      <c r="AF8" s="37">
        <v>0</v>
      </c>
      <c r="AG8" s="37">
        <v>0</v>
      </c>
      <c r="AH8" s="37">
        <v>0</v>
      </c>
      <c r="AI8" s="37">
        <f t="shared" si="10"/>
        <v>3869</v>
      </c>
      <c r="AJ8" s="37">
        <v>0</v>
      </c>
      <c r="AK8" s="37">
        <v>0</v>
      </c>
      <c r="AL8" s="37">
        <v>3869</v>
      </c>
      <c r="AM8" s="37">
        <f t="shared" si="11"/>
        <v>32</v>
      </c>
      <c r="AN8" s="37">
        <v>0</v>
      </c>
      <c r="AO8" s="37">
        <v>0</v>
      </c>
      <c r="AP8" s="37">
        <v>32</v>
      </c>
      <c r="AQ8" s="37">
        <f t="shared" si="12"/>
        <v>150</v>
      </c>
      <c r="AR8" s="37">
        <v>0</v>
      </c>
      <c r="AS8" s="37">
        <v>0</v>
      </c>
      <c r="AT8" s="37">
        <v>150</v>
      </c>
      <c r="AU8" s="37">
        <f t="shared" si="13"/>
        <v>37</v>
      </c>
      <c r="AV8" s="37">
        <v>0</v>
      </c>
      <c r="AW8" s="37">
        <v>0</v>
      </c>
      <c r="AX8" s="37">
        <v>37</v>
      </c>
      <c r="AY8" s="37">
        <f t="shared" si="14"/>
        <v>77</v>
      </c>
      <c r="AZ8" s="37">
        <v>0</v>
      </c>
      <c r="BA8" s="37">
        <v>0</v>
      </c>
      <c r="BB8" s="37">
        <v>77</v>
      </c>
      <c r="BC8" s="37">
        <f t="shared" si="15"/>
        <v>1287</v>
      </c>
      <c r="BD8" s="37">
        <f t="shared" si="16"/>
        <v>565</v>
      </c>
      <c r="BE8" s="37">
        <v>0</v>
      </c>
      <c r="BF8" s="37">
        <v>153</v>
      </c>
      <c r="BG8" s="37">
        <v>10</v>
      </c>
      <c r="BH8" s="37">
        <v>0</v>
      </c>
      <c r="BI8" s="37">
        <v>27</v>
      </c>
      <c r="BJ8" s="37">
        <v>375</v>
      </c>
      <c r="BK8" s="37">
        <f t="shared" si="17"/>
        <v>722</v>
      </c>
      <c r="BL8" s="37">
        <v>0</v>
      </c>
      <c r="BM8" s="37">
        <v>452</v>
      </c>
      <c r="BN8" s="37">
        <v>123</v>
      </c>
      <c r="BO8" s="37">
        <v>10</v>
      </c>
      <c r="BP8" s="37">
        <v>69</v>
      </c>
      <c r="BQ8" s="37">
        <v>68</v>
      </c>
      <c r="BR8" s="37">
        <f t="shared" si="18"/>
        <v>12951</v>
      </c>
      <c r="BS8" s="37">
        <f t="shared" si="18"/>
        <v>0</v>
      </c>
      <c r="BT8" s="37">
        <f t="shared" si="18"/>
        <v>8852</v>
      </c>
      <c r="BU8" s="37">
        <f t="shared" si="18"/>
        <v>422</v>
      </c>
      <c r="BV8" s="37">
        <f t="shared" si="18"/>
        <v>2010</v>
      </c>
      <c r="BW8" s="37">
        <f t="shared" si="18"/>
        <v>1120</v>
      </c>
      <c r="BX8" s="37">
        <f t="shared" si="18"/>
        <v>547</v>
      </c>
      <c r="BY8" s="37">
        <f t="shared" si="19"/>
        <v>12386</v>
      </c>
      <c r="BZ8" s="37">
        <f t="shared" si="20"/>
        <v>0</v>
      </c>
      <c r="CA8" s="37">
        <f t="shared" si="21"/>
        <v>8699</v>
      </c>
      <c r="CB8" s="37">
        <f t="shared" si="22"/>
        <v>412</v>
      </c>
      <c r="CC8" s="37">
        <f t="shared" si="23"/>
        <v>2010</v>
      </c>
      <c r="CD8" s="37">
        <f t="shared" si="24"/>
        <v>1093</v>
      </c>
      <c r="CE8" s="37">
        <f t="shared" si="25"/>
        <v>172</v>
      </c>
      <c r="CF8" s="37">
        <f t="shared" si="26"/>
        <v>565</v>
      </c>
      <c r="CG8" s="37">
        <f t="shared" si="27"/>
        <v>0</v>
      </c>
      <c r="CH8" s="37">
        <f t="shared" si="27"/>
        <v>153</v>
      </c>
      <c r="CI8" s="37">
        <f t="shared" si="27"/>
        <v>10</v>
      </c>
      <c r="CJ8" s="37">
        <f t="shared" si="27"/>
        <v>0</v>
      </c>
      <c r="CK8" s="37">
        <f t="shared" si="27"/>
        <v>27</v>
      </c>
      <c r="CL8" s="37">
        <f t="shared" si="27"/>
        <v>375</v>
      </c>
      <c r="CM8" s="37">
        <f t="shared" si="28"/>
        <v>4887</v>
      </c>
      <c r="CN8" s="37">
        <f t="shared" si="28"/>
        <v>0</v>
      </c>
      <c r="CO8" s="37">
        <f t="shared" si="28"/>
        <v>4321</v>
      </c>
      <c r="CP8" s="37">
        <f t="shared" si="28"/>
        <v>155</v>
      </c>
      <c r="CQ8" s="37">
        <f t="shared" si="28"/>
        <v>160</v>
      </c>
      <c r="CR8" s="37">
        <f t="shared" si="28"/>
        <v>106</v>
      </c>
      <c r="CS8" s="37">
        <f t="shared" si="28"/>
        <v>145</v>
      </c>
      <c r="CT8" s="37">
        <f t="shared" si="29"/>
        <v>4165</v>
      </c>
      <c r="CU8" s="37">
        <f t="shared" si="30"/>
        <v>0</v>
      </c>
      <c r="CV8" s="37">
        <f t="shared" si="31"/>
        <v>3869</v>
      </c>
      <c r="CW8" s="37">
        <f t="shared" si="32"/>
        <v>32</v>
      </c>
      <c r="CX8" s="37">
        <f t="shared" si="33"/>
        <v>150</v>
      </c>
      <c r="CY8" s="37">
        <f t="shared" si="34"/>
        <v>37</v>
      </c>
      <c r="CZ8" s="37">
        <f t="shared" si="35"/>
        <v>77</v>
      </c>
      <c r="DA8" s="37">
        <f t="shared" si="36"/>
        <v>722</v>
      </c>
      <c r="DB8" s="37">
        <f t="shared" si="37"/>
        <v>0</v>
      </c>
      <c r="DC8" s="37">
        <f t="shared" si="37"/>
        <v>452</v>
      </c>
      <c r="DD8" s="37">
        <f t="shared" si="37"/>
        <v>123</v>
      </c>
      <c r="DE8" s="37">
        <f t="shared" si="37"/>
        <v>10</v>
      </c>
      <c r="DF8" s="37">
        <f t="shared" si="37"/>
        <v>69</v>
      </c>
      <c r="DG8" s="37">
        <f t="shared" si="37"/>
        <v>68</v>
      </c>
      <c r="DH8" s="37">
        <v>0</v>
      </c>
      <c r="DI8" s="37">
        <f t="shared" si="38"/>
        <v>0</v>
      </c>
      <c r="DJ8" s="37">
        <v>0</v>
      </c>
      <c r="DK8" s="37">
        <v>0</v>
      </c>
      <c r="DL8" s="37">
        <v>0</v>
      </c>
      <c r="DM8" s="37">
        <v>0</v>
      </c>
    </row>
    <row r="9" spans="1:117">
      <c r="A9" s="28" t="s">
        <v>38</v>
      </c>
      <c r="B9" s="29" t="s">
        <v>43</v>
      </c>
      <c r="C9" s="28" t="s">
        <v>44</v>
      </c>
      <c r="D9" s="37">
        <f t="shared" si="0"/>
        <v>4812</v>
      </c>
      <c r="E9" s="37">
        <f t="shared" si="1"/>
        <v>3697</v>
      </c>
      <c r="F9" s="37">
        <f t="shared" si="2"/>
        <v>0</v>
      </c>
      <c r="G9" s="37">
        <v>0</v>
      </c>
      <c r="H9" s="37">
        <v>0</v>
      </c>
      <c r="I9" s="37">
        <v>0</v>
      </c>
      <c r="J9" s="159">
        <f t="shared" si="3"/>
        <v>2522</v>
      </c>
      <c r="K9" s="37">
        <v>0</v>
      </c>
      <c r="L9" s="37">
        <v>2522</v>
      </c>
      <c r="M9" s="37">
        <v>0</v>
      </c>
      <c r="N9" s="159">
        <f t="shared" si="4"/>
        <v>204</v>
      </c>
      <c r="O9" s="37">
        <v>0</v>
      </c>
      <c r="P9" s="37">
        <v>204</v>
      </c>
      <c r="Q9" s="37">
        <v>0</v>
      </c>
      <c r="R9" s="159">
        <f t="shared" si="5"/>
        <v>508</v>
      </c>
      <c r="S9" s="37">
        <v>0</v>
      </c>
      <c r="T9" s="37">
        <v>508</v>
      </c>
      <c r="U9" s="37">
        <v>0</v>
      </c>
      <c r="V9" s="159">
        <f t="shared" si="6"/>
        <v>388</v>
      </c>
      <c r="W9" s="37">
        <v>0</v>
      </c>
      <c r="X9" s="37">
        <v>388</v>
      </c>
      <c r="Y9" s="37">
        <v>0</v>
      </c>
      <c r="Z9" s="159">
        <f t="shared" si="7"/>
        <v>75</v>
      </c>
      <c r="AA9" s="37">
        <v>0</v>
      </c>
      <c r="AB9" s="37">
        <v>75</v>
      </c>
      <c r="AC9" s="37">
        <v>0</v>
      </c>
      <c r="AD9" s="37">
        <f t="shared" si="8"/>
        <v>746</v>
      </c>
      <c r="AE9" s="37">
        <f t="shared" si="9"/>
        <v>0</v>
      </c>
      <c r="AF9" s="37">
        <v>0</v>
      </c>
      <c r="AG9" s="37">
        <v>0</v>
      </c>
      <c r="AH9" s="37">
        <v>0</v>
      </c>
      <c r="AI9" s="37">
        <f t="shared" si="10"/>
        <v>626</v>
      </c>
      <c r="AJ9" s="37">
        <v>0</v>
      </c>
      <c r="AK9" s="37">
        <v>0</v>
      </c>
      <c r="AL9" s="37">
        <v>626</v>
      </c>
      <c r="AM9" s="37">
        <f t="shared" si="11"/>
        <v>45</v>
      </c>
      <c r="AN9" s="37">
        <v>0</v>
      </c>
      <c r="AO9" s="37">
        <v>0</v>
      </c>
      <c r="AP9" s="37">
        <v>45</v>
      </c>
      <c r="AQ9" s="37">
        <f t="shared" si="12"/>
        <v>0</v>
      </c>
      <c r="AR9" s="37">
        <v>0</v>
      </c>
      <c r="AS9" s="37">
        <v>0</v>
      </c>
      <c r="AT9" s="37">
        <v>0</v>
      </c>
      <c r="AU9" s="37">
        <f t="shared" si="13"/>
        <v>45</v>
      </c>
      <c r="AV9" s="37">
        <v>0</v>
      </c>
      <c r="AW9" s="37">
        <v>0</v>
      </c>
      <c r="AX9" s="37">
        <v>45</v>
      </c>
      <c r="AY9" s="37">
        <f t="shared" si="14"/>
        <v>30</v>
      </c>
      <c r="AZ9" s="37">
        <v>0</v>
      </c>
      <c r="BA9" s="37">
        <v>0</v>
      </c>
      <c r="BB9" s="37">
        <v>30</v>
      </c>
      <c r="BC9" s="37">
        <f t="shared" si="15"/>
        <v>369</v>
      </c>
      <c r="BD9" s="37">
        <f t="shared" si="16"/>
        <v>195</v>
      </c>
      <c r="BE9" s="37">
        <v>0</v>
      </c>
      <c r="BF9" s="37">
        <v>46</v>
      </c>
      <c r="BG9" s="37">
        <v>6</v>
      </c>
      <c r="BH9" s="37">
        <v>0</v>
      </c>
      <c r="BI9" s="37">
        <v>8</v>
      </c>
      <c r="BJ9" s="37">
        <v>135</v>
      </c>
      <c r="BK9" s="37">
        <f t="shared" si="17"/>
        <v>174</v>
      </c>
      <c r="BL9" s="37">
        <v>0</v>
      </c>
      <c r="BM9" s="37">
        <v>147</v>
      </c>
      <c r="BN9" s="37">
        <v>7</v>
      </c>
      <c r="BO9" s="37">
        <v>0</v>
      </c>
      <c r="BP9" s="37">
        <v>13</v>
      </c>
      <c r="BQ9" s="37">
        <v>7</v>
      </c>
      <c r="BR9" s="37">
        <f t="shared" si="18"/>
        <v>3892</v>
      </c>
      <c r="BS9" s="37">
        <f t="shared" si="18"/>
        <v>0</v>
      </c>
      <c r="BT9" s="37">
        <f t="shared" si="18"/>
        <v>2568</v>
      </c>
      <c r="BU9" s="37">
        <f t="shared" si="18"/>
        <v>210</v>
      </c>
      <c r="BV9" s="37">
        <f t="shared" si="18"/>
        <v>508</v>
      </c>
      <c r="BW9" s="37">
        <f t="shared" si="18"/>
        <v>396</v>
      </c>
      <c r="BX9" s="37">
        <f t="shared" si="18"/>
        <v>210</v>
      </c>
      <c r="BY9" s="37">
        <f t="shared" si="19"/>
        <v>3697</v>
      </c>
      <c r="BZ9" s="37">
        <f t="shared" si="20"/>
        <v>0</v>
      </c>
      <c r="CA9" s="37">
        <f t="shared" si="21"/>
        <v>2522</v>
      </c>
      <c r="CB9" s="37">
        <f t="shared" si="22"/>
        <v>204</v>
      </c>
      <c r="CC9" s="37">
        <f t="shared" si="23"/>
        <v>508</v>
      </c>
      <c r="CD9" s="37">
        <f t="shared" si="24"/>
        <v>388</v>
      </c>
      <c r="CE9" s="37">
        <f t="shared" si="25"/>
        <v>75</v>
      </c>
      <c r="CF9" s="37">
        <f t="shared" si="26"/>
        <v>195</v>
      </c>
      <c r="CG9" s="37">
        <f t="shared" si="27"/>
        <v>0</v>
      </c>
      <c r="CH9" s="37">
        <f t="shared" si="27"/>
        <v>46</v>
      </c>
      <c r="CI9" s="37">
        <f t="shared" si="27"/>
        <v>6</v>
      </c>
      <c r="CJ9" s="37">
        <f t="shared" si="27"/>
        <v>0</v>
      </c>
      <c r="CK9" s="37">
        <f t="shared" si="27"/>
        <v>8</v>
      </c>
      <c r="CL9" s="37">
        <f t="shared" si="27"/>
        <v>135</v>
      </c>
      <c r="CM9" s="37">
        <f t="shared" si="28"/>
        <v>920</v>
      </c>
      <c r="CN9" s="37">
        <f t="shared" si="28"/>
        <v>0</v>
      </c>
      <c r="CO9" s="37">
        <f t="shared" si="28"/>
        <v>773</v>
      </c>
      <c r="CP9" s="37">
        <f t="shared" si="28"/>
        <v>52</v>
      </c>
      <c r="CQ9" s="37">
        <f t="shared" si="28"/>
        <v>0</v>
      </c>
      <c r="CR9" s="37">
        <f t="shared" si="28"/>
        <v>58</v>
      </c>
      <c r="CS9" s="37">
        <f t="shared" si="28"/>
        <v>37</v>
      </c>
      <c r="CT9" s="37">
        <f t="shared" si="29"/>
        <v>746</v>
      </c>
      <c r="CU9" s="37">
        <f t="shared" si="30"/>
        <v>0</v>
      </c>
      <c r="CV9" s="37">
        <f t="shared" si="31"/>
        <v>626</v>
      </c>
      <c r="CW9" s="37">
        <f t="shared" si="32"/>
        <v>45</v>
      </c>
      <c r="CX9" s="37">
        <f t="shared" si="33"/>
        <v>0</v>
      </c>
      <c r="CY9" s="37">
        <f t="shared" si="34"/>
        <v>45</v>
      </c>
      <c r="CZ9" s="37">
        <f t="shared" si="35"/>
        <v>30</v>
      </c>
      <c r="DA9" s="37">
        <f t="shared" si="36"/>
        <v>174</v>
      </c>
      <c r="DB9" s="37">
        <f t="shared" si="37"/>
        <v>0</v>
      </c>
      <c r="DC9" s="37">
        <f t="shared" si="37"/>
        <v>147</v>
      </c>
      <c r="DD9" s="37">
        <f t="shared" si="37"/>
        <v>7</v>
      </c>
      <c r="DE9" s="37">
        <f t="shared" si="37"/>
        <v>0</v>
      </c>
      <c r="DF9" s="37">
        <f t="shared" si="37"/>
        <v>13</v>
      </c>
      <c r="DG9" s="37">
        <f t="shared" si="37"/>
        <v>7</v>
      </c>
      <c r="DH9" s="37">
        <v>0</v>
      </c>
      <c r="DI9" s="37">
        <f t="shared" si="38"/>
        <v>1</v>
      </c>
      <c r="DJ9" s="37">
        <v>0</v>
      </c>
      <c r="DK9" s="37">
        <v>1</v>
      </c>
      <c r="DL9" s="37">
        <v>0</v>
      </c>
      <c r="DM9" s="37">
        <v>0</v>
      </c>
    </row>
  </sheetData>
  <mergeCells count="20">
    <mergeCell ref="DL3:DL4"/>
    <mergeCell ref="DM3:DM4"/>
    <mergeCell ref="F4:I4"/>
    <mergeCell ref="J4:M4"/>
    <mergeCell ref="N4:Q4"/>
    <mergeCell ref="R4:U4"/>
    <mergeCell ref="V4:Y4"/>
    <mergeCell ref="Z4:AC4"/>
    <mergeCell ref="AE4:AH4"/>
    <mergeCell ref="AI4:AL4"/>
    <mergeCell ref="DK3:DK4"/>
    <mergeCell ref="A2:A6"/>
    <mergeCell ref="B2:B6"/>
    <mergeCell ref="C2:C6"/>
    <mergeCell ref="DI3:DI4"/>
    <mergeCell ref="DJ3:DJ4"/>
    <mergeCell ref="AM4:AP4"/>
    <mergeCell ref="AQ4:AT4"/>
    <mergeCell ref="AU4:AX4"/>
    <mergeCell ref="AY4:BB4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9"/>
  <sheetViews>
    <sheetView topLeftCell="CS1" workbookViewId="0">
      <selection activeCell="DC7" activeCellId="1" sqref="CV7:CZ7 DC7:DG7"/>
    </sheetView>
  </sheetViews>
  <sheetFormatPr defaultRowHeight="18"/>
  <sheetData>
    <row r="1" spans="1:117">
      <c r="A1" t="s">
        <v>83</v>
      </c>
    </row>
    <row r="2" spans="1:117" s="35" customFormat="1" ht="25.5" customHeight="1">
      <c r="A2" s="220" t="s">
        <v>47</v>
      </c>
      <c r="B2" s="220" t="s">
        <v>48</v>
      </c>
      <c r="C2" s="223" t="s">
        <v>49</v>
      </c>
      <c r="D2" s="38" t="s">
        <v>50</v>
      </c>
      <c r="E2" s="39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39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1"/>
      <c r="BD2" s="41"/>
      <c r="BE2" s="42"/>
      <c r="BF2" s="43"/>
      <c r="BG2" s="43"/>
      <c r="BH2" s="43"/>
      <c r="BI2" s="43"/>
      <c r="BJ2" s="43"/>
      <c r="BK2" s="41"/>
      <c r="BL2" s="42"/>
      <c r="BM2" s="43"/>
      <c r="BN2" s="43"/>
      <c r="BO2" s="43"/>
      <c r="BP2" s="43"/>
      <c r="BQ2" s="43"/>
      <c r="BR2" s="44" t="s">
        <v>51</v>
      </c>
      <c r="BS2" s="43"/>
      <c r="BT2" s="43"/>
      <c r="BU2" s="43"/>
      <c r="BV2" s="43"/>
      <c r="BW2" s="43"/>
      <c r="BX2" s="43"/>
      <c r="BY2" s="45"/>
      <c r="BZ2" s="45"/>
      <c r="CA2" s="45"/>
      <c r="CB2" s="45"/>
      <c r="CC2" s="45"/>
      <c r="CD2" s="45"/>
      <c r="CE2" s="45"/>
      <c r="CF2" s="41"/>
      <c r="CG2" s="43"/>
      <c r="CH2" s="43"/>
      <c r="CI2" s="43"/>
      <c r="CJ2" s="43"/>
      <c r="CK2" s="43"/>
      <c r="CL2" s="43"/>
      <c r="CM2" s="44" t="s">
        <v>52</v>
      </c>
      <c r="CN2" s="43"/>
      <c r="CO2" s="43"/>
      <c r="CP2" s="43"/>
      <c r="CQ2" s="43"/>
      <c r="CR2" s="43"/>
      <c r="CS2" s="43"/>
      <c r="CT2" s="45"/>
      <c r="CU2" s="45"/>
      <c r="CV2" s="45"/>
      <c r="CW2" s="45"/>
      <c r="CX2" s="45"/>
      <c r="CY2" s="45"/>
      <c r="CZ2" s="45"/>
      <c r="DA2" s="41"/>
      <c r="DB2" s="43"/>
      <c r="DC2" s="43"/>
      <c r="DD2" s="43"/>
      <c r="DE2" s="43"/>
      <c r="DF2" s="43"/>
      <c r="DG2" s="43"/>
      <c r="DH2" s="46" t="s">
        <v>53</v>
      </c>
      <c r="DI2" s="44" t="s">
        <v>54</v>
      </c>
      <c r="DJ2" s="47"/>
      <c r="DK2" s="47"/>
      <c r="DL2" s="47"/>
      <c r="DM2" s="48"/>
    </row>
    <row r="3" spans="1:117" s="35" customFormat="1" ht="25.5" customHeight="1">
      <c r="A3" s="221"/>
      <c r="B3" s="221"/>
      <c r="C3" s="224"/>
      <c r="D3" s="49"/>
      <c r="E3" s="50" t="s">
        <v>55</v>
      </c>
      <c r="F3" s="45"/>
      <c r="G3" s="45"/>
      <c r="H3" s="45"/>
      <c r="I3" s="45"/>
      <c r="J3" s="45"/>
      <c r="K3" s="40"/>
      <c r="L3" s="40"/>
      <c r="M3" s="40"/>
      <c r="N3" s="45"/>
      <c r="O3" s="40"/>
      <c r="P3" s="40"/>
      <c r="Q3" s="40"/>
      <c r="R3" s="45"/>
      <c r="S3" s="40"/>
      <c r="T3" s="40"/>
      <c r="U3" s="40"/>
      <c r="V3" s="45"/>
      <c r="W3" s="40"/>
      <c r="X3" s="40"/>
      <c r="Y3" s="40"/>
      <c r="Z3" s="45"/>
      <c r="AA3" s="40"/>
      <c r="AB3" s="40"/>
      <c r="AC3" s="51"/>
      <c r="AD3" s="50" t="s">
        <v>56</v>
      </c>
      <c r="AE3" s="45"/>
      <c r="AF3" s="45"/>
      <c r="AG3" s="45"/>
      <c r="AH3" s="45"/>
      <c r="AI3" s="45"/>
      <c r="AJ3" s="40"/>
      <c r="AK3" s="40"/>
      <c r="AL3" s="40"/>
      <c r="AM3" s="45"/>
      <c r="AN3" s="40"/>
      <c r="AO3" s="40"/>
      <c r="AP3" s="40"/>
      <c r="AQ3" s="45"/>
      <c r="AR3" s="40"/>
      <c r="AS3" s="40"/>
      <c r="AT3" s="40"/>
      <c r="AU3" s="45"/>
      <c r="AV3" s="40"/>
      <c r="AW3" s="40"/>
      <c r="AX3" s="40"/>
      <c r="AY3" s="45"/>
      <c r="AZ3" s="40"/>
      <c r="BA3" s="40"/>
      <c r="BB3" s="51"/>
      <c r="BC3" s="41" t="s">
        <v>11</v>
      </c>
      <c r="BD3" s="41"/>
      <c r="BE3" s="42"/>
      <c r="BF3" s="43"/>
      <c r="BG3" s="43"/>
      <c r="BH3" s="43"/>
      <c r="BI3" s="43"/>
      <c r="BJ3" s="43"/>
      <c r="BK3" s="41"/>
      <c r="BL3" s="42"/>
      <c r="BM3" s="43"/>
      <c r="BN3" s="43"/>
      <c r="BO3" s="43"/>
      <c r="BP3" s="43"/>
      <c r="BQ3" s="43"/>
      <c r="BR3" s="52"/>
      <c r="BS3" s="53" t="s">
        <v>57</v>
      </c>
      <c r="BT3" s="54"/>
      <c r="BU3" s="54"/>
      <c r="BV3" s="54"/>
      <c r="BW3" s="54"/>
      <c r="BX3" s="54"/>
      <c r="BY3" s="40"/>
      <c r="BZ3" s="45"/>
      <c r="CA3" s="45"/>
      <c r="CB3" s="45"/>
      <c r="CC3" s="45"/>
      <c r="CD3" s="45"/>
      <c r="CE3" s="45"/>
      <c r="CF3" s="41"/>
      <c r="CG3" s="43"/>
      <c r="CH3" s="43"/>
      <c r="CI3" s="43"/>
      <c r="CJ3" s="43"/>
      <c r="CK3" s="43"/>
      <c r="CL3" s="43"/>
      <c r="CM3" s="52"/>
      <c r="CN3" s="53" t="s">
        <v>58</v>
      </c>
      <c r="CO3" s="54"/>
      <c r="CP3" s="54"/>
      <c r="CQ3" s="54"/>
      <c r="CR3" s="54"/>
      <c r="CS3" s="54"/>
      <c r="CT3" s="40"/>
      <c r="CU3" s="45"/>
      <c r="CV3" s="45"/>
      <c r="CW3" s="45"/>
      <c r="CX3" s="45"/>
      <c r="CY3" s="45"/>
      <c r="CZ3" s="45"/>
      <c r="DA3" s="41"/>
      <c r="DB3" s="43"/>
      <c r="DC3" s="43"/>
      <c r="DD3" s="43"/>
      <c r="DE3" s="43"/>
      <c r="DF3" s="43"/>
      <c r="DG3" s="43"/>
      <c r="DH3" s="55"/>
      <c r="DI3" s="226" t="s">
        <v>59</v>
      </c>
      <c r="DJ3" s="227" t="s">
        <v>60</v>
      </c>
      <c r="DK3" s="227" t="s">
        <v>61</v>
      </c>
      <c r="DL3" s="227" t="s">
        <v>62</v>
      </c>
      <c r="DM3" s="227" t="s">
        <v>63</v>
      </c>
    </row>
    <row r="4" spans="1:117" s="35" customFormat="1" ht="25.5" customHeight="1">
      <c r="A4" s="221"/>
      <c r="B4" s="221"/>
      <c r="C4" s="224"/>
      <c r="D4" s="56"/>
      <c r="E4" s="49"/>
      <c r="F4" s="228" t="s">
        <v>19</v>
      </c>
      <c r="G4" s="229"/>
      <c r="H4" s="229"/>
      <c r="I4" s="230"/>
      <c r="J4" s="228" t="s">
        <v>64</v>
      </c>
      <c r="K4" s="229"/>
      <c r="L4" s="229"/>
      <c r="M4" s="230"/>
      <c r="N4" s="228" t="s">
        <v>65</v>
      </c>
      <c r="O4" s="229"/>
      <c r="P4" s="229"/>
      <c r="Q4" s="230"/>
      <c r="R4" s="228" t="s">
        <v>66</v>
      </c>
      <c r="S4" s="229"/>
      <c r="T4" s="229"/>
      <c r="U4" s="230"/>
      <c r="V4" s="228" t="s">
        <v>67</v>
      </c>
      <c r="W4" s="229"/>
      <c r="X4" s="229"/>
      <c r="Y4" s="230"/>
      <c r="Z4" s="228" t="s">
        <v>68</v>
      </c>
      <c r="AA4" s="229"/>
      <c r="AB4" s="229"/>
      <c r="AC4" s="230"/>
      <c r="AD4" s="49"/>
      <c r="AE4" s="228" t="s">
        <v>19</v>
      </c>
      <c r="AF4" s="229"/>
      <c r="AG4" s="229"/>
      <c r="AH4" s="230"/>
      <c r="AI4" s="228" t="s">
        <v>64</v>
      </c>
      <c r="AJ4" s="229"/>
      <c r="AK4" s="229"/>
      <c r="AL4" s="230"/>
      <c r="AM4" s="228" t="s">
        <v>65</v>
      </c>
      <c r="AN4" s="229"/>
      <c r="AO4" s="229"/>
      <c r="AP4" s="230"/>
      <c r="AQ4" s="228" t="s">
        <v>66</v>
      </c>
      <c r="AR4" s="229"/>
      <c r="AS4" s="229"/>
      <c r="AT4" s="230"/>
      <c r="AU4" s="228" t="s">
        <v>67</v>
      </c>
      <c r="AV4" s="229"/>
      <c r="AW4" s="229"/>
      <c r="AX4" s="230"/>
      <c r="AY4" s="228" t="s">
        <v>68</v>
      </c>
      <c r="AZ4" s="229"/>
      <c r="BA4" s="229"/>
      <c r="BB4" s="230"/>
      <c r="BC4" s="57"/>
      <c r="BD4" s="50" t="s">
        <v>69</v>
      </c>
      <c r="BE4" s="39"/>
      <c r="BF4" s="39"/>
      <c r="BG4" s="39"/>
      <c r="BH4" s="39"/>
      <c r="BI4" s="39"/>
      <c r="BJ4" s="58"/>
      <c r="BK4" s="59" t="s">
        <v>70</v>
      </c>
      <c r="BL4" s="39"/>
      <c r="BM4" s="39"/>
      <c r="BN4" s="39"/>
      <c r="BO4" s="39"/>
      <c r="BP4" s="39"/>
      <c r="BQ4" s="39"/>
      <c r="BR4" s="57"/>
      <c r="BS4" s="60"/>
      <c r="BT4" s="61"/>
      <c r="BU4" s="61"/>
      <c r="BV4" s="61"/>
      <c r="BW4" s="61"/>
      <c r="BX4" s="62"/>
      <c r="BY4" s="50" t="s">
        <v>55</v>
      </c>
      <c r="BZ4" s="59"/>
      <c r="CA4" s="39"/>
      <c r="CB4" s="39"/>
      <c r="CC4" s="39"/>
      <c r="CD4" s="39"/>
      <c r="CE4" s="58"/>
      <c r="CF4" s="59" t="s">
        <v>27</v>
      </c>
      <c r="CG4" s="39"/>
      <c r="CH4" s="39"/>
      <c r="CI4" s="39"/>
      <c r="CJ4" s="39"/>
      <c r="CK4" s="39"/>
      <c r="CL4" s="58"/>
      <c r="CM4" s="57"/>
      <c r="CN4" s="60"/>
      <c r="CO4" s="61"/>
      <c r="CP4" s="61"/>
      <c r="CQ4" s="61"/>
      <c r="CR4" s="61"/>
      <c r="CS4" s="62"/>
      <c r="CT4" s="50" t="s">
        <v>71</v>
      </c>
      <c r="CU4" s="59"/>
      <c r="CV4" s="39"/>
      <c r="CW4" s="39"/>
      <c r="CX4" s="39"/>
      <c r="CY4" s="39"/>
      <c r="CZ4" s="58"/>
      <c r="DA4" s="59" t="s">
        <v>27</v>
      </c>
      <c r="DB4" s="39"/>
      <c r="DC4" s="39"/>
      <c r="DD4" s="39"/>
      <c r="DE4" s="39"/>
      <c r="DF4" s="39"/>
      <c r="DG4" s="58"/>
      <c r="DH4" s="55"/>
      <c r="DI4" s="226"/>
      <c r="DJ4" s="226"/>
      <c r="DK4" s="226"/>
      <c r="DL4" s="226"/>
      <c r="DM4" s="226"/>
    </row>
    <row r="5" spans="1:117" s="35" customFormat="1" ht="25.5" customHeight="1">
      <c r="A5" s="221"/>
      <c r="B5" s="221"/>
      <c r="C5" s="224"/>
      <c r="D5" s="56" t="s">
        <v>72</v>
      </c>
      <c r="E5" s="49" t="s">
        <v>72</v>
      </c>
      <c r="F5" s="49" t="s">
        <v>73</v>
      </c>
      <c r="G5" s="63" t="s">
        <v>15</v>
      </c>
      <c r="H5" s="63" t="s">
        <v>16</v>
      </c>
      <c r="I5" s="63" t="s">
        <v>17</v>
      </c>
      <c r="J5" s="49" t="s">
        <v>73</v>
      </c>
      <c r="K5" s="63" t="s">
        <v>15</v>
      </c>
      <c r="L5" s="63" t="s">
        <v>16</v>
      </c>
      <c r="M5" s="63" t="s">
        <v>17</v>
      </c>
      <c r="N5" s="49" t="s">
        <v>73</v>
      </c>
      <c r="O5" s="63" t="s">
        <v>15</v>
      </c>
      <c r="P5" s="63" t="s">
        <v>16</v>
      </c>
      <c r="Q5" s="63" t="s">
        <v>17</v>
      </c>
      <c r="R5" s="49" t="s">
        <v>73</v>
      </c>
      <c r="S5" s="63" t="s">
        <v>15</v>
      </c>
      <c r="T5" s="63" t="s">
        <v>16</v>
      </c>
      <c r="U5" s="63" t="s">
        <v>17</v>
      </c>
      <c r="V5" s="49" t="s">
        <v>73</v>
      </c>
      <c r="W5" s="63" t="s">
        <v>15</v>
      </c>
      <c r="X5" s="63" t="s">
        <v>16</v>
      </c>
      <c r="Y5" s="63" t="s">
        <v>17</v>
      </c>
      <c r="Z5" s="49" t="s">
        <v>73</v>
      </c>
      <c r="AA5" s="63" t="s">
        <v>15</v>
      </c>
      <c r="AB5" s="63" t="s">
        <v>16</v>
      </c>
      <c r="AC5" s="63" t="s">
        <v>17</v>
      </c>
      <c r="AD5" s="49" t="s">
        <v>72</v>
      </c>
      <c r="AE5" s="49" t="s">
        <v>73</v>
      </c>
      <c r="AF5" s="63" t="s">
        <v>15</v>
      </c>
      <c r="AG5" s="63" t="s">
        <v>16</v>
      </c>
      <c r="AH5" s="63" t="s">
        <v>17</v>
      </c>
      <c r="AI5" s="49" t="s">
        <v>73</v>
      </c>
      <c r="AJ5" s="63" t="s">
        <v>15</v>
      </c>
      <c r="AK5" s="63" t="s">
        <v>16</v>
      </c>
      <c r="AL5" s="63" t="s">
        <v>17</v>
      </c>
      <c r="AM5" s="49" t="s">
        <v>73</v>
      </c>
      <c r="AN5" s="63" t="s">
        <v>15</v>
      </c>
      <c r="AO5" s="63" t="s">
        <v>16</v>
      </c>
      <c r="AP5" s="63" t="s">
        <v>17</v>
      </c>
      <c r="AQ5" s="49" t="s">
        <v>73</v>
      </c>
      <c r="AR5" s="63" t="s">
        <v>15</v>
      </c>
      <c r="AS5" s="63" t="s">
        <v>16</v>
      </c>
      <c r="AT5" s="63" t="s">
        <v>17</v>
      </c>
      <c r="AU5" s="49" t="s">
        <v>73</v>
      </c>
      <c r="AV5" s="63" t="s">
        <v>15</v>
      </c>
      <c r="AW5" s="63" t="s">
        <v>16</v>
      </c>
      <c r="AX5" s="63" t="s">
        <v>17</v>
      </c>
      <c r="AY5" s="49" t="s">
        <v>73</v>
      </c>
      <c r="AZ5" s="63" t="s">
        <v>15</v>
      </c>
      <c r="BA5" s="63" t="s">
        <v>16</v>
      </c>
      <c r="BB5" s="63" t="s">
        <v>17</v>
      </c>
      <c r="BC5" s="56" t="s">
        <v>72</v>
      </c>
      <c r="BD5" s="56" t="s">
        <v>72</v>
      </c>
      <c r="BE5" s="56" t="s">
        <v>74</v>
      </c>
      <c r="BF5" s="56" t="s">
        <v>75</v>
      </c>
      <c r="BG5" s="56" t="s">
        <v>76</v>
      </c>
      <c r="BH5" s="56" t="s">
        <v>77</v>
      </c>
      <c r="BI5" s="56" t="s">
        <v>78</v>
      </c>
      <c r="BJ5" s="56" t="s">
        <v>79</v>
      </c>
      <c r="BK5" s="56" t="s">
        <v>72</v>
      </c>
      <c r="BL5" s="56" t="s">
        <v>74</v>
      </c>
      <c r="BM5" s="56" t="s">
        <v>75</v>
      </c>
      <c r="BN5" s="56" t="s">
        <v>76</v>
      </c>
      <c r="BO5" s="56" t="s">
        <v>77</v>
      </c>
      <c r="BP5" s="56" t="s">
        <v>78</v>
      </c>
      <c r="BQ5" s="57" t="s">
        <v>79</v>
      </c>
      <c r="BR5" s="56" t="s">
        <v>72</v>
      </c>
      <c r="BS5" s="64" t="s">
        <v>74</v>
      </c>
      <c r="BT5" s="64" t="s">
        <v>75</v>
      </c>
      <c r="BU5" s="64" t="s">
        <v>76</v>
      </c>
      <c r="BV5" s="64" t="s">
        <v>77</v>
      </c>
      <c r="BW5" s="64" t="s">
        <v>78</v>
      </c>
      <c r="BX5" s="64" t="s">
        <v>79</v>
      </c>
      <c r="BY5" s="56" t="s">
        <v>72</v>
      </c>
      <c r="BZ5" s="64" t="s">
        <v>74</v>
      </c>
      <c r="CA5" s="56" t="s">
        <v>75</v>
      </c>
      <c r="CB5" s="56" t="s">
        <v>76</v>
      </c>
      <c r="CC5" s="56" t="s">
        <v>77</v>
      </c>
      <c r="CD5" s="56" t="s">
        <v>78</v>
      </c>
      <c r="CE5" s="56" t="s">
        <v>79</v>
      </c>
      <c r="CF5" s="56" t="s">
        <v>72</v>
      </c>
      <c r="CG5" s="56" t="s">
        <v>74</v>
      </c>
      <c r="CH5" s="56" t="s">
        <v>75</v>
      </c>
      <c r="CI5" s="56" t="s">
        <v>76</v>
      </c>
      <c r="CJ5" s="56" t="s">
        <v>77</v>
      </c>
      <c r="CK5" s="56" t="s">
        <v>78</v>
      </c>
      <c r="CL5" s="56" t="s">
        <v>79</v>
      </c>
      <c r="CM5" s="56" t="s">
        <v>72</v>
      </c>
      <c r="CN5" s="64" t="s">
        <v>74</v>
      </c>
      <c r="CO5" s="64" t="s">
        <v>75</v>
      </c>
      <c r="CP5" s="64" t="s">
        <v>76</v>
      </c>
      <c r="CQ5" s="64" t="s">
        <v>77</v>
      </c>
      <c r="CR5" s="64" t="s">
        <v>78</v>
      </c>
      <c r="CS5" s="64" t="s">
        <v>79</v>
      </c>
      <c r="CT5" s="56" t="s">
        <v>72</v>
      </c>
      <c r="CU5" s="64" t="s">
        <v>74</v>
      </c>
      <c r="CV5" s="56" t="s">
        <v>75</v>
      </c>
      <c r="CW5" s="56" t="s">
        <v>76</v>
      </c>
      <c r="CX5" s="56" t="s">
        <v>77</v>
      </c>
      <c r="CY5" s="56" t="s">
        <v>78</v>
      </c>
      <c r="CZ5" s="56" t="s">
        <v>79</v>
      </c>
      <c r="DA5" s="56" t="s">
        <v>72</v>
      </c>
      <c r="DB5" s="56" t="s">
        <v>74</v>
      </c>
      <c r="DC5" s="56" t="s">
        <v>75</v>
      </c>
      <c r="DD5" s="56" t="s">
        <v>76</v>
      </c>
      <c r="DE5" s="56" t="s">
        <v>77</v>
      </c>
      <c r="DF5" s="56" t="s">
        <v>78</v>
      </c>
      <c r="DG5" s="56" t="s">
        <v>79</v>
      </c>
      <c r="DH5" s="55"/>
      <c r="DI5" s="49"/>
      <c r="DJ5" s="49"/>
      <c r="DK5" s="49"/>
      <c r="DL5" s="49"/>
      <c r="DM5" s="49"/>
    </row>
    <row r="6" spans="1:117" s="36" customFormat="1" ht="13.2">
      <c r="A6" s="222"/>
      <c r="B6" s="222"/>
      <c r="C6" s="225"/>
      <c r="D6" s="65" t="s">
        <v>80</v>
      </c>
      <c r="E6" s="66" t="s">
        <v>80</v>
      </c>
      <c r="F6" s="66" t="s">
        <v>80</v>
      </c>
      <c r="G6" s="67" t="s">
        <v>80</v>
      </c>
      <c r="H6" s="67" t="s">
        <v>80</v>
      </c>
      <c r="I6" s="67" t="s">
        <v>80</v>
      </c>
      <c r="J6" s="66" t="s">
        <v>80</v>
      </c>
      <c r="K6" s="67" t="s">
        <v>80</v>
      </c>
      <c r="L6" s="67" t="s">
        <v>80</v>
      </c>
      <c r="M6" s="67" t="s">
        <v>80</v>
      </c>
      <c r="N6" s="66" t="s">
        <v>80</v>
      </c>
      <c r="O6" s="67" t="s">
        <v>80</v>
      </c>
      <c r="P6" s="67" t="s">
        <v>80</v>
      </c>
      <c r="Q6" s="67" t="s">
        <v>80</v>
      </c>
      <c r="R6" s="66" t="s">
        <v>80</v>
      </c>
      <c r="S6" s="67" t="s">
        <v>80</v>
      </c>
      <c r="T6" s="67" t="s">
        <v>80</v>
      </c>
      <c r="U6" s="67" t="s">
        <v>80</v>
      </c>
      <c r="V6" s="66" t="s">
        <v>80</v>
      </c>
      <c r="W6" s="67" t="s">
        <v>80</v>
      </c>
      <c r="X6" s="67" t="s">
        <v>80</v>
      </c>
      <c r="Y6" s="67" t="s">
        <v>80</v>
      </c>
      <c r="Z6" s="66" t="s">
        <v>80</v>
      </c>
      <c r="AA6" s="67" t="s">
        <v>80</v>
      </c>
      <c r="AB6" s="67" t="s">
        <v>80</v>
      </c>
      <c r="AC6" s="67" t="s">
        <v>80</v>
      </c>
      <c r="AD6" s="66" t="s">
        <v>80</v>
      </c>
      <c r="AE6" s="66" t="s">
        <v>80</v>
      </c>
      <c r="AF6" s="67" t="s">
        <v>80</v>
      </c>
      <c r="AG6" s="67" t="s">
        <v>80</v>
      </c>
      <c r="AH6" s="67" t="s">
        <v>80</v>
      </c>
      <c r="AI6" s="66" t="s">
        <v>80</v>
      </c>
      <c r="AJ6" s="67" t="s">
        <v>80</v>
      </c>
      <c r="AK6" s="67" t="s">
        <v>80</v>
      </c>
      <c r="AL6" s="67" t="s">
        <v>80</v>
      </c>
      <c r="AM6" s="66" t="s">
        <v>80</v>
      </c>
      <c r="AN6" s="67" t="s">
        <v>80</v>
      </c>
      <c r="AO6" s="67" t="s">
        <v>80</v>
      </c>
      <c r="AP6" s="67" t="s">
        <v>80</v>
      </c>
      <c r="AQ6" s="66" t="s">
        <v>80</v>
      </c>
      <c r="AR6" s="67" t="s">
        <v>80</v>
      </c>
      <c r="AS6" s="67" t="s">
        <v>80</v>
      </c>
      <c r="AT6" s="67" t="s">
        <v>80</v>
      </c>
      <c r="AU6" s="66" t="s">
        <v>80</v>
      </c>
      <c r="AV6" s="67" t="s">
        <v>80</v>
      </c>
      <c r="AW6" s="67" t="s">
        <v>80</v>
      </c>
      <c r="AX6" s="67" t="s">
        <v>80</v>
      </c>
      <c r="AY6" s="66" t="s">
        <v>80</v>
      </c>
      <c r="AZ6" s="67" t="s">
        <v>80</v>
      </c>
      <c r="BA6" s="67" t="s">
        <v>80</v>
      </c>
      <c r="BB6" s="67" t="s">
        <v>80</v>
      </c>
      <c r="BC6" s="65" t="s">
        <v>80</v>
      </c>
      <c r="BD6" s="65" t="s">
        <v>80</v>
      </c>
      <c r="BE6" s="65" t="s">
        <v>80</v>
      </c>
      <c r="BF6" s="65" t="s">
        <v>80</v>
      </c>
      <c r="BG6" s="65" t="s">
        <v>80</v>
      </c>
      <c r="BH6" s="65" t="s">
        <v>80</v>
      </c>
      <c r="BI6" s="65" t="s">
        <v>80</v>
      </c>
      <c r="BJ6" s="65" t="s">
        <v>80</v>
      </c>
      <c r="BK6" s="65" t="s">
        <v>80</v>
      </c>
      <c r="BL6" s="65" t="s">
        <v>80</v>
      </c>
      <c r="BM6" s="65" t="s">
        <v>80</v>
      </c>
      <c r="BN6" s="65" t="s">
        <v>80</v>
      </c>
      <c r="BO6" s="65" t="s">
        <v>80</v>
      </c>
      <c r="BP6" s="65" t="s">
        <v>80</v>
      </c>
      <c r="BQ6" s="68" t="s">
        <v>80</v>
      </c>
      <c r="BR6" s="65" t="s">
        <v>80</v>
      </c>
      <c r="BS6" s="65" t="s">
        <v>80</v>
      </c>
      <c r="BT6" s="65" t="s">
        <v>80</v>
      </c>
      <c r="BU6" s="65" t="s">
        <v>80</v>
      </c>
      <c r="BV6" s="65" t="s">
        <v>80</v>
      </c>
      <c r="BW6" s="65" t="s">
        <v>80</v>
      </c>
      <c r="BX6" s="65" t="s">
        <v>80</v>
      </c>
      <c r="BY6" s="65" t="s">
        <v>80</v>
      </c>
      <c r="BZ6" s="66" t="s">
        <v>80</v>
      </c>
      <c r="CA6" s="66" t="s">
        <v>80</v>
      </c>
      <c r="CB6" s="66" t="s">
        <v>80</v>
      </c>
      <c r="CC6" s="66" t="s">
        <v>80</v>
      </c>
      <c r="CD6" s="66" t="s">
        <v>80</v>
      </c>
      <c r="CE6" s="66" t="s">
        <v>80</v>
      </c>
      <c r="CF6" s="65" t="s">
        <v>80</v>
      </c>
      <c r="CG6" s="65" t="s">
        <v>80</v>
      </c>
      <c r="CH6" s="65" t="s">
        <v>80</v>
      </c>
      <c r="CI6" s="65" t="s">
        <v>80</v>
      </c>
      <c r="CJ6" s="65" t="s">
        <v>80</v>
      </c>
      <c r="CK6" s="65" t="s">
        <v>80</v>
      </c>
      <c r="CL6" s="65" t="s">
        <v>80</v>
      </c>
      <c r="CM6" s="65" t="s">
        <v>80</v>
      </c>
      <c r="CN6" s="65" t="s">
        <v>80</v>
      </c>
      <c r="CO6" s="65" t="s">
        <v>80</v>
      </c>
      <c r="CP6" s="65" t="s">
        <v>80</v>
      </c>
      <c r="CQ6" s="65" t="s">
        <v>80</v>
      </c>
      <c r="CR6" s="65" t="s">
        <v>80</v>
      </c>
      <c r="CS6" s="65" t="s">
        <v>80</v>
      </c>
      <c r="CT6" s="65" t="s">
        <v>80</v>
      </c>
      <c r="CU6" s="66" t="s">
        <v>80</v>
      </c>
      <c r="CV6" s="66" t="s">
        <v>80</v>
      </c>
      <c r="CW6" s="66" t="s">
        <v>80</v>
      </c>
      <c r="CX6" s="66" t="s">
        <v>80</v>
      </c>
      <c r="CY6" s="66" t="s">
        <v>80</v>
      </c>
      <c r="CZ6" s="66" t="s">
        <v>80</v>
      </c>
      <c r="DA6" s="65" t="s">
        <v>80</v>
      </c>
      <c r="DB6" s="65" t="s">
        <v>80</v>
      </c>
      <c r="DC6" s="65" t="s">
        <v>80</v>
      </c>
      <c r="DD6" s="65" t="s">
        <v>80</v>
      </c>
      <c r="DE6" s="65" t="s">
        <v>80</v>
      </c>
      <c r="DF6" s="65" t="s">
        <v>80</v>
      </c>
      <c r="DG6" s="65" t="s">
        <v>80</v>
      </c>
      <c r="DH6" s="65" t="s">
        <v>80</v>
      </c>
      <c r="DI6" s="66" t="s">
        <v>81</v>
      </c>
      <c r="DJ6" s="65" t="s">
        <v>80</v>
      </c>
      <c r="DK6" s="65" t="s">
        <v>80</v>
      </c>
      <c r="DL6" s="65" t="s">
        <v>80</v>
      </c>
      <c r="DM6" s="65" t="s">
        <v>80</v>
      </c>
    </row>
    <row r="7" spans="1:117">
      <c r="A7" s="28" t="s">
        <v>38</v>
      </c>
      <c r="B7" s="29" t="s">
        <v>39</v>
      </c>
      <c r="C7" s="28" t="s">
        <v>40</v>
      </c>
      <c r="D7" s="30">
        <f t="shared" ref="D7" si="0">SUM(E7,AD7,BC7)</f>
        <v>624075</v>
      </c>
      <c r="E7" s="31">
        <f t="shared" ref="E7" si="1">SUM(F7,J7,N7,R7,V7,Z7)</f>
        <v>406640</v>
      </c>
      <c r="F7" s="31">
        <f t="shared" ref="F7" si="2">SUM(G7:I7)</f>
        <v>0</v>
      </c>
      <c r="G7" s="31">
        <v>0</v>
      </c>
      <c r="H7" s="31">
        <v>0</v>
      </c>
      <c r="I7" s="31">
        <v>0</v>
      </c>
      <c r="J7" s="31">
        <f t="shared" ref="J7" si="3">SUM(K7:M7)</f>
        <v>258427</v>
      </c>
      <c r="K7" s="31">
        <v>166035</v>
      </c>
      <c r="L7" s="31">
        <v>92392</v>
      </c>
      <c r="M7" s="31">
        <v>0</v>
      </c>
      <c r="N7" s="31">
        <f t="shared" ref="N7" si="4">SUM(O7:Q7)</f>
        <v>21664</v>
      </c>
      <c r="O7" s="31">
        <v>23</v>
      </c>
      <c r="P7" s="31">
        <v>21641</v>
      </c>
      <c r="Q7" s="31">
        <v>0</v>
      </c>
      <c r="R7" s="31">
        <f t="shared" ref="R7" si="5">SUM(S7:U7)</f>
        <v>110162</v>
      </c>
      <c r="S7" s="31">
        <v>12620</v>
      </c>
      <c r="T7" s="31">
        <v>97542</v>
      </c>
      <c r="U7" s="31">
        <v>0</v>
      </c>
      <c r="V7" s="31">
        <f t="shared" ref="V7" si="6">SUM(W7:Y7)</f>
        <v>4175</v>
      </c>
      <c r="W7" s="31">
        <v>3661</v>
      </c>
      <c r="X7" s="31">
        <v>514</v>
      </c>
      <c r="Y7" s="31">
        <v>0</v>
      </c>
      <c r="Z7" s="31">
        <f t="shared" ref="Z7" si="7">SUM(AA7:AC7)</f>
        <v>12212</v>
      </c>
      <c r="AA7" s="31">
        <v>0</v>
      </c>
      <c r="AB7" s="31">
        <v>12212</v>
      </c>
      <c r="AC7" s="31">
        <v>0</v>
      </c>
      <c r="AD7" s="31">
        <f t="shared" ref="AD7" si="8">SUM(AE7,AI7,AM7,AQ7,AU7,AY7)</f>
        <v>142861</v>
      </c>
      <c r="AE7" s="31">
        <f t="shared" ref="AE7" si="9">SUM(AF7:AH7)</f>
        <v>0</v>
      </c>
      <c r="AF7" s="31">
        <v>0</v>
      </c>
      <c r="AG7" s="31">
        <v>0</v>
      </c>
      <c r="AH7" s="31">
        <v>0</v>
      </c>
      <c r="AI7" s="31">
        <f t="shared" ref="AI7" si="10">SUM(AJ7:AL7)</f>
        <v>129615</v>
      </c>
      <c r="AJ7" s="31">
        <v>0</v>
      </c>
      <c r="AK7" s="31">
        <v>0</v>
      </c>
      <c r="AL7" s="31">
        <v>129615</v>
      </c>
      <c r="AM7" s="31">
        <f t="shared" ref="AM7" si="11">SUM(AN7:AP7)</f>
        <v>383</v>
      </c>
      <c r="AN7" s="31">
        <v>0</v>
      </c>
      <c r="AO7" s="31">
        <v>0</v>
      </c>
      <c r="AP7" s="31">
        <v>383</v>
      </c>
      <c r="AQ7" s="31">
        <f t="shared" ref="AQ7" si="12">SUM(AR7:AT7)</f>
        <v>10349</v>
      </c>
      <c r="AR7" s="31">
        <v>0</v>
      </c>
      <c r="AS7" s="31">
        <v>0</v>
      </c>
      <c r="AT7" s="31">
        <v>10349</v>
      </c>
      <c r="AU7" s="31">
        <f t="shared" ref="AU7" si="13">SUM(AV7:AX7)</f>
        <v>0</v>
      </c>
      <c r="AV7" s="31">
        <v>0</v>
      </c>
      <c r="AW7" s="31">
        <v>0</v>
      </c>
      <c r="AX7" s="31">
        <v>0</v>
      </c>
      <c r="AY7" s="31">
        <f t="shared" ref="AY7" si="14">SUM(AZ7:BB7)</f>
        <v>2514</v>
      </c>
      <c r="AZ7" s="31">
        <v>0</v>
      </c>
      <c r="BA7" s="31">
        <v>0</v>
      </c>
      <c r="BB7" s="31">
        <v>2514</v>
      </c>
      <c r="BC7" s="30">
        <f t="shared" ref="BC7" si="15">SUM(BD7,BK7)</f>
        <v>74574</v>
      </c>
      <c r="BD7" s="30">
        <f t="shared" ref="BD7" si="16">SUM(BE7:BJ7)</f>
        <v>0</v>
      </c>
      <c r="BE7" s="31">
        <v>0</v>
      </c>
      <c r="BF7" s="31">
        <v>0</v>
      </c>
      <c r="BG7" s="31">
        <v>0</v>
      </c>
      <c r="BH7" s="31">
        <v>0</v>
      </c>
      <c r="BI7" s="31">
        <v>0</v>
      </c>
      <c r="BJ7" s="31">
        <v>0</v>
      </c>
      <c r="BK7" s="30">
        <f t="shared" ref="BK7" si="17">SUM(BL7:BQ7)</f>
        <v>74574</v>
      </c>
      <c r="BL7" s="31">
        <v>0</v>
      </c>
      <c r="BM7" s="31">
        <v>17767</v>
      </c>
      <c r="BN7" s="31">
        <v>33272</v>
      </c>
      <c r="BO7" s="31">
        <v>2911</v>
      </c>
      <c r="BP7" s="31">
        <v>0</v>
      </c>
      <c r="BQ7" s="31">
        <v>20624</v>
      </c>
      <c r="BR7" s="31">
        <f t="shared" ref="BR7:BX7" si="18">SUM(BY7,CF7)</f>
        <v>406640</v>
      </c>
      <c r="BS7" s="31">
        <f t="shared" si="18"/>
        <v>0</v>
      </c>
      <c r="BT7" s="31">
        <f t="shared" si="18"/>
        <v>258427</v>
      </c>
      <c r="BU7" s="31">
        <f t="shared" si="18"/>
        <v>21664</v>
      </c>
      <c r="BV7" s="31">
        <f t="shared" si="18"/>
        <v>110162</v>
      </c>
      <c r="BW7" s="31">
        <f t="shared" si="18"/>
        <v>4175</v>
      </c>
      <c r="BX7" s="31">
        <f t="shared" si="18"/>
        <v>12212</v>
      </c>
      <c r="BY7" s="30">
        <f t="shared" ref="BY7" si="19">SUM(BZ7:CE7)</f>
        <v>406640</v>
      </c>
      <c r="BZ7" s="31">
        <f t="shared" ref="BZ7" si="20">F7</f>
        <v>0</v>
      </c>
      <c r="CA7" s="31">
        <f t="shared" ref="CA7" si="21">J7</f>
        <v>258427</v>
      </c>
      <c r="CB7" s="31">
        <f t="shared" ref="CB7" si="22">N7</f>
        <v>21664</v>
      </c>
      <c r="CC7" s="31">
        <f t="shared" ref="CC7" si="23">R7</f>
        <v>110162</v>
      </c>
      <c r="CD7" s="31">
        <f t="shared" ref="CD7" si="24">V7</f>
        <v>4175</v>
      </c>
      <c r="CE7" s="31">
        <f t="shared" ref="CE7" si="25">Z7</f>
        <v>12212</v>
      </c>
      <c r="CF7" s="30">
        <f t="shared" ref="CF7" si="26">SUM(CG7:CL7)</f>
        <v>0</v>
      </c>
      <c r="CG7" s="31">
        <f t="shared" ref="CG7:CL7" si="27">BE7</f>
        <v>0</v>
      </c>
      <c r="CH7" s="31">
        <f t="shared" si="27"/>
        <v>0</v>
      </c>
      <c r="CI7" s="31">
        <f t="shared" si="27"/>
        <v>0</v>
      </c>
      <c r="CJ7" s="31">
        <f t="shared" si="27"/>
        <v>0</v>
      </c>
      <c r="CK7" s="31">
        <f t="shared" si="27"/>
        <v>0</v>
      </c>
      <c r="CL7" s="31">
        <f t="shared" si="27"/>
        <v>0</v>
      </c>
      <c r="CM7" s="31">
        <f t="shared" ref="CM7:CS7" si="28">SUM(CT7,DA7)</f>
        <v>217435</v>
      </c>
      <c r="CN7" s="31">
        <f t="shared" si="28"/>
        <v>0</v>
      </c>
      <c r="CO7" s="31">
        <f t="shared" si="28"/>
        <v>147382</v>
      </c>
      <c r="CP7" s="31">
        <f t="shared" si="28"/>
        <v>33655</v>
      </c>
      <c r="CQ7" s="31">
        <f t="shared" si="28"/>
        <v>13260</v>
      </c>
      <c r="CR7" s="31">
        <f t="shared" si="28"/>
        <v>0</v>
      </c>
      <c r="CS7" s="31">
        <f t="shared" si="28"/>
        <v>23138</v>
      </c>
      <c r="CT7" s="30">
        <f t="shared" ref="CT7" si="29">SUM(CU7:CZ7)</f>
        <v>142861</v>
      </c>
      <c r="CU7" s="31">
        <f t="shared" ref="CU7" si="30">AE7</f>
        <v>0</v>
      </c>
      <c r="CV7" s="31">
        <f t="shared" ref="CV7" si="31">AI7</f>
        <v>129615</v>
      </c>
      <c r="CW7" s="31">
        <f t="shared" ref="CW7" si="32">AM7</f>
        <v>383</v>
      </c>
      <c r="CX7" s="31">
        <f t="shared" ref="CX7" si="33">AQ7</f>
        <v>10349</v>
      </c>
      <c r="CY7" s="31">
        <f t="shared" ref="CY7" si="34">AU7</f>
        <v>0</v>
      </c>
      <c r="CZ7" s="31">
        <f t="shared" ref="CZ7" si="35">AY7</f>
        <v>2514</v>
      </c>
      <c r="DA7" s="30">
        <f t="shared" ref="DA7" si="36">SUM(DB7:DG7)</f>
        <v>74574</v>
      </c>
      <c r="DB7" s="31">
        <f t="shared" ref="DB7:DG7" si="37">BL7</f>
        <v>0</v>
      </c>
      <c r="DC7" s="31">
        <f t="shared" si="37"/>
        <v>17767</v>
      </c>
      <c r="DD7" s="31">
        <f t="shared" si="37"/>
        <v>33272</v>
      </c>
      <c r="DE7" s="31">
        <f t="shared" si="37"/>
        <v>2911</v>
      </c>
      <c r="DF7" s="31">
        <f t="shared" si="37"/>
        <v>0</v>
      </c>
      <c r="DG7" s="31">
        <f t="shared" si="37"/>
        <v>20624</v>
      </c>
      <c r="DH7" s="31">
        <v>0</v>
      </c>
      <c r="DI7" s="30">
        <f t="shared" ref="DI7" si="38">SUM(DJ7:DM7)</f>
        <v>0</v>
      </c>
      <c r="DJ7" s="31">
        <v>0</v>
      </c>
      <c r="DK7" s="31">
        <v>0</v>
      </c>
      <c r="DL7" s="31">
        <v>0</v>
      </c>
      <c r="DM7" s="31">
        <v>0</v>
      </c>
    </row>
    <row r="8" spans="1:117">
      <c r="A8" s="28" t="s">
        <v>38</v>
      </c>
      <c r="B8" s="29" t="s">
        <v>41</v>
      </c>
      <c r="C8" s="28" t="s">
        <v>42</v>
      </c>
      <c r="D8" s="37">
        <v>17650</v>
      </c>
      <c r="E8" s="37">
        <v>12407</v>
      </c>
      <c r="F8" s="37">
        <v>0</v>
      </c>
      <c r="G8" s="37">
        <v>0</v>
      </c>
      <c r="H8" s="37">
        <v>0</v>
      </c>
      <c r="I8" s="37">
        <v>0</v>
      </c>
      <c r="J8" s="37">
        <v>8687</v>
      </c>
      <c r="K8" s="37">
        <v>0</v>
      </c>
      <c r="L8" s="37">
        <v>8687</v>
      </c>
      <c r="M8" s="37">
        <v>0</v>
      </c>
      <c r="N8" s="37">
        <v>414</v>
      </c>
      <c r="O8" s="37">
        <v>0</v>
      </c>
      <c r="P8" s="37">
        <v>414</v>
      </c>
      <c r="Q8" s="37">
        <v>0</v>
      </c>
      <c r="R8" s="37">
        <v>2023</v>
      </c>
      <c r="S8" s="37">
        <v>96</v>
      </c>
      <c r="T8" s="37">
        <v>1927</v>
      </c>
      <c r="U8" s="37">
        <v>0</v>
      </c>
      <c r="V8" s="37">
        <v>1103</v>
      </c>
      <c r="W8" s="37">
        <v>0</v>
      </c>
      <c r="X8" s="37">
        <v>1103</v>
      </c>
      <c r="Y8" s="37">
        <v>0</v>
      </c>
      <c r="Z8" s="37">
        <v>180</v>
      </c>
      <c r="AA8" s="37">
        <v>0</v>
      </c>
      <c r="AB8" s="37">
        <v>180</v>
      </c>
      <c r="AC8" s="37">
        <v>0</v>
      </c>
      <c r="AD8" s="37">
        <v>3929</v>
      </c>
      <c r="AE8" s="37">
        <v>0</v>
      </c>
      <c r="AF8" s="37">
        <v>0</v>
      </c>
      <c r="AG8" s="37">
        <v>0</v>
      </c>
      <c r="AH8" s="37">
        <v>0</v>
      </c>
      <c r="AI8" s="37">
        <v>3743</v>
      </c>
      <c r="AJ8" s="37">
        <v>0</v>
      </c>
      <c r="AK8" s="37">
        <v>0</v>
      </c>
      <c r="AL8" s="37">
        <v>3743</v>
      </c>
      <c r="AM8" s="37">
        <v>29</v>
      </c>
      <c r="AN8" s="37">
        <v>0</v>
      </c>
      <c r="AO8" s="37">
        <v>0</v>
      </c>
      <c r="AP8" s="37">
        <v>29</v>
      </c>
      <c r="AQ8" s="37">
        <v>7</v>
      </c>
      <c r="AR8" s="37">
        <v>0</v>
      </c>
      <c r="AS8" s="37">
        <v>0</v>
      </c>
      <c r="AT8" s="37">
        <v>7</v>
      </c>
      <c r="AU8" s="37">
        <v>34</v>
      </c>
      <c r="AV8" s="37">
        <v>0</v>
      </c>
      <c r="AW8" s="37">
        <v>0</v>
      </c>
      <c r="AX8" s="37">
        <v>34</v>
      </c>
      <c r="AY8" s="37">
        <v>116</v>
      </c>
      <c r="AZ8" s="37">
        <v>0</v>
      </c>
      <c r="BA8" s="37">
        <v>0</v>
      </c>
      <c r="BB8" s="37">
        <v>116</v>
      </c>
      <c r="BC8" s="37">
        <v>1314</v>
      </c>
      <c r="BD8" s="37">
        <v>648</v>
      </c>
      <c r="BE8" s="37">
        <v>0</v>
      </c>
      <c r="BF8" s="37">
        <v>158</v>
      </c>
      <c r="BG8" s="37">
        <v>12</v>
      </c>
      <c r="BH8" s="37">
        <v>0</v>
      </c>
      <c r="BI8" s="37">
        <v>25</v>
      </c>
      <c r="BJ8" s="37">
        <v>453</v>
      </c>
      <c r="BK8" s="37">
        <v>666</v>
      </c>
      <c r="BL8" s="37">
        <v>0</v>
      </c>
      <c r="BM8" s="37">
        <v>414</v>
      </c>
      <c r="BN8" s="37">
        <v>117</v>
      </c>
      <c r="BO8" s="37">
        <v>10</v>
      </c>
      <c r="BP8" s="37">
        <v>69</v>
      </c>
      <c r="BQ8" s="37">
        <v>56</v>
      </c>
      <c r="BR8" s="37">
        <v>13055</v>
      </c>
      <c r="BS8" s="37">
        <v>0</v>
      </c>
      <c r="BT8" s="37">
        <v>8845</v>
      </c>
      <c r="BU8" s="37">
        <v>426</v>
      </c>
      <c r="BV8" s="37">
        <v>2023</v>
      </c>
      <c r="BW8" s="37">
        <v>1128</v>
      </c>
      <c r="BX8" s="37">
        <v>633</v>
      </c>
      <c r="BY8" s="37">
        <v>12407</v>
      </c>
      <c r="BZ8" s="37">
        <v>0</v>
      </c>
      <c r="CA8" s="37">
        <v>8687</v>
      </c>
      <c r="CB8" s="37">
        <v>414</v>
      </c>
      <c r="CC8" s="37">
        <v>2023</v>
      </c>
      <c r="CD8" s="37">
        <v>1103</v>
      </c>
      <c r="CE8" s="37">
        <v>180</v>
      </c>
      <c r="CF8" s="37">
        <v>648</v>
      </c>
      <c r="CG8" s="37">
        <v>0</v>
      </c>
      <c r="CH8" s="37">
        <v>158</v>
      </c>
      <c r="CI8" s="37">
        <v>12</v>
      </c>
      <c r="CJ8" s="37">
        <v>0</v>
      </c>
      <c r="CK8" s="37">
        <v>25</v>
      </c>
      <c r="CL8" s="37">
        <v>453</v>
      </c>
      <c r="CM8" s="37">
        <v>4595</v>
      </c>
      <c r="CN8" s="37">
        <v>0</v>
      </c>
      <c r="CO8" s="37">
        <v>4157</v>
      </c>
      <c r="CP8" s="37">
        <v>146</v>
      </c>
      <c r="CQ8" s="37">
        <v>17</v>
      </c>
      <c r="CR8" s="37">
        <v>103</v>
      </c>
      <c r="CS8" s="37">
        <v>172</v>
      </c>
      <c r="CT8" s="37">
        <v>3929</v>
      </c>
      <c r="CU8" s="37">
        <v>0</v>
      </c>
      <c r="CV8" s="37">
        <v>3743</v>
      </c>
      <c r="CW8" s="37">
        <v>29</v>
      </c>
      <c r="CX8" s="37">
        <v>7</v>
      </c>
      <c r="CY8" s="37">
        <v>34</v>
      </c>
      <c r="CZ8" s="37">
        <v>116</v>
      </c>
      <c r="DA8" s="37">
        <v>666</v>
      </c>
      <c r="DB8" s="37">
        <v>0</v>
      </c>
      <c r="DC8" s="37">
        <v>414</v>
      </c>
      <c r="DD8" s="37">
        <v>117</v>
      </c>
      <c r="DE8" s="37">
        <v>10</v>
      </c>
      <c r="DF8" s="37">
        <v>69</v>
      </c>
      <c r="DG8" s="37">
        <v>56</v>
      </c>
      <c r="DH8" s="37">
        <v>0</v>
      </c>
      <c r="DI8" s="37">
        <v>0</v>
      </c>
      <c r="DJ8" s="37">
        <v>0</v>
      </c>
      <c r="DK8" s="37">
        <v>0</v>
      </c>
      <c r="DL8" s="37">
        <v>0</v>
      </c>
      <c r="DM8" s="37">
        <v>0</v>
      </c>
    </row>
    <row r="9" spans="1:117">
      <c r="A9" s="28" t="s">
        <v>38</v>
      </c>
      <c r="B9" s="29" t="s">
        <v>43</v>
      </c>
      <c r="C9" s="28" t="s">
        <v>44</v>
      </c>
      <c r="D9" s="37">
        <v>4627</v>
      </c>
      <c r="E9" s="37">
        <v>3551</v>
      </c>
      <c r="F9" s="37">
        <v>0</v>
      </c>
      <c r="G9" s="37">
        <v>0</v>
      </c>
      <c r="H9" s="37">
        <v>0</v>
      </c>
      <c r="I9" s="37">
        <v>0</v>
      </c>
      <c r="J9" s="37">
        <v>2447</v>
      </c>
      <c r="K9" s="37">
        <v>0</v>
      </c>
      <c r="L9" s="37">
        <v>2447</v>
      </c>
      <c r="M9" s="37">
        <v>0</v>
      </c>
      <c r="N9" s="37">
        <v>178</v>
      </c>
      <c r="O9" s="37">
        <v>0</v>
      </c>
      <c r="P9" s="37">
        <v>178</v>
      </c>
      <c r="Q9" s="37">
        <v>0</v>
      </c>
      <c r="R9" s="37">
        <v>467</v>
      </c>
      <c r="S9" s="37">
        <v>0</v>
      </c>
      <c r="T9" s="37">
        <v>467</v>
      </c>
      <c r="U9" s="37">
        <v>0</v>
      </c>
      <c r="V9" s="37">
        <v>376</v>
      </c>
      <c r="W9" s="37">
        <v>0</v>
      </c>
      <c r="X9" s="37">
        <v>376</v>
      </c>
      <c r="Y9" s="37">
        <v>0</v>
      </c>
      <c r="Z9" s="37">
        <v>83</v>
      </c>
      <c r="AA9" s="37">
        <v>0</v>
      </c>
      <c r="AB9" s="37">
        <v>83</v>
      </c>
      <c r="AC9" s="37">
        <v>0</v>
      </c>
      <c r="AD9" s="37">
        <v>702</v>
      </c>
      <c r="AE9" s="37">
        <v>0</v>
      </c>
      <c r="AF9" s="37">
        <v>0</v>
      </c>
      <c r="AG9" s="37">
        <v>0</v>
      </c>
      <c r="AH9" s="37">
        <v>0</v>
      </c>
      <c r="AI9" s="37">
        <v>621</v>
      </c>
      <c r="AJ9" s="37">
        <v>0</v>
      </c>
      <c r="AK9" s="37">
        <v>0</v>
      </c>
      <c r="AL9" s="37">
        <v>621</v>
      </c>
      <c r="AM9" s="37">
        <v>40</v>
      </c>
      <c r="AN9" s="37">
        <v>0</v>
      </c>
      <c r="AO9" s="37">
        <v>0</v>
      </c>
      <c r="AP9" s="37">
        <v>40</v>
      </c>
      <c r="AQ9" s="37">
        <v>0</v>
      </c>
      <c r="AR9" s="37">
        <v>0</v>
      </c>
      <c r="AS9" s="37">
        <v>0</v>
      </c>
      <c r="AT9" s="37">
        <v>0</v>
      </c>
      <c r="AU9" s="37">
        <v>38</v>
      </c>
      <c r="AV9" s="37">
        <v>0</v>
      </c>
      <c r="AW9" s="37">
        <v>0</v>
      </c>
      <c r="AX9" s="37">
        <v>38</v>
      </c>
      <c r="AY9" s="37">
        <v>3</v>
      </c>
      <c r="AZ9" s="37">
        <v>0</v>
      </c>
      <c r="BA9" s="37">
        <v>0</v>
      </c>
      <c r="BB9" s="37">
        <v>3</v>
      </c>
      <c r="BC9" s="37">
        <v>374</v>
      </c>
      <c r="BD9" s="37">
        <v>166</v>
      </c>
      <c r="BE9" s="37">
        <v>0</v>
      </c>
      <c r="BF9" s="37">
        <v>38</v>
      </c>
      <c r="BG9" s="37">
        <v>5</v>
      </c>
      <c r="BH9" s="37">
        <v>0</v>
      </c>
      <c r="BI9" s="37">
        <v>7</v>
      </c>
      <c r="BJ9" s="37">
        <v>116</v>
      </c>
      <c r="BK9" s="37">
        <v>208</v>
      </c>
      <c r="BL9" s="37">
        <v>0</v>
      </c>
      <c r="BM9" s="37">
        <v>180</v>
      </c>
      <c r="BN9" s="37">
        <v>8</v>
      </c>
      <c r="BO9" s="37">
        <v>0</v>
      </c>
      <c r="BP9" s="37">
        <v>14</v>
      </c>
      <c r="BQ9" s="37">
        <v>6</v>
      </c>
      <c r="BR9" s="37">
        <v>3717</v>
      </c>
      <c r="BS9" s="37">
        <v>0</v>
      </c>
      <c r="BT9" s="37">
        <v>2485</v>
      </c>
      <c r="BU9" s="37">
        <v>183</v>
      </c>
      <c r="BV9" s="37">
        <v>467</v>
      </c>
      <c r="BW9" s="37">
        <v>383</v>
      </c>
      <c r="BX9" s="37">
        <v>199</v>
      </c>
      <c r="BY9" s="37">
        <v>3551</v>
      </c>
      <c r="BZ9" s="37">
        <v>0</v>
      </c>
      <c r="CA9" s="37">
        <v>2447</v>
      </c>
      <c r="CB9" s="37">
        <v>178</v>
      </c>
      <c r="CC9" s="37">
        <v>467</v>
      </c>
      <c r="CD9" s="37">
        <v>376</v>
      </c>
      <c r="CE9" s="37">
        <v>83</v>
      </c>
      <c r="CF9" s="37">
        <v>166</v>
      </c>
      <c r="CG9" s="37">
        <v>0</v>
      </c>
      <c r="CH9" s="37">
        <v>38</v>
      </c>
      <c r="CI9" s="37">
        <v>5</v>
      </c>
      <c r="CJ9" s="37">
        <v>0</v>
      </c>
      <c r="CK9" s="37">
        <v>7</v>
      </c>
      <c r="CL9" s="37">
        <v>116</v>
      </c>
      <c r="CM9" s="37">
        <v>910</v>
      </c>
      <c r="CN9" s="37">
        <v>0</v>
      </c>
      <c r="CO9" s="37">
        <v>801</v>
      </c>
      <c r="CP9" s="37">
        <v>48</v>
      </c>
      <c r="CQ9" s="37">
        <v>0</v>
      </c>
      <c r="CR9" s="37">
        <v>52</v>
      </c>
      <c r="CS9" s="37">
        <v>9</v>
      </c>
      <c r="CT9" s="37">
        <v>702</v>
      </c>
      <c r="CU9" s="37">
        <v>0</v>
      </c>
      <c r="CV9" s="37">
        <v>621</v>
      </c>
      <c r="CW9" s="37">
        <v>40</v>
      </c>
      <c r="CX9" s="37">
        <v>0</v>
      </c>
      <c r="CY9" s="37">
        <v>38</v>
      </c>
      <c r="CZ9" s="37">
        <v>3</v>
      </c>
      <c r="DA9" s="37">
        <v>208</v>
      </c>
      <c r="DB9" s="37">
        <v>0</v>
      </c>
      <c r="DC9" s="37">
        <v>180</v>
      </c>
      <c r="DD9" s="37">
        <v>8</v>
      </c>
      <c r="DE9" s="37">
        <v>0</v>
      </c>
      <c r="DF9" s="37">
        <v>14</v>
      </c>
      <c r="DG9" s="37">
        <v>6</v>
      </c>
      <c r="DH9" s="37">
        <v>0</v>
      </c>
      <c r="DI9" s="37">
        <v>6</v>
      </c>
      <c r="DJ9" s="37">
        <v>0</v>
      </c>
      <c r="DK9" s="37">
        <v>6</v>
      </c>
      <c r="DL9" s="37">
        <v>0</v>
      </c>
      <c r="DM9" s="37">
        <v>0</v>
      </c>
    </row>
  </sheetData>
  <mergeCells count="20">
    <mergeCell ref="DL3:DL4"/>
    <mergeCell ref="DM3:DM4"/>
    <mergeCell ref="F4:I4"/>
    <mergeCell ref="J4:M4"/>
    <mergeCell ref="N4:Q4"/>
    <mergeCell ref="R4:U4"/>
    <mergeCell ref="V4:Y4"/>
    <mergeCell ref="Z4:AC4"/>
    <mergeCell ref="AE4:AH4"/>
    <mergeCell ref="AI4:AL4"/>
    <mergeCell ref="DK3:DK4"/>
    <mergeCell ref="A2:A6"/>
    <mergeCell ref="B2:B6"/>
    <mergeCell ref="C2:C6"/>
    <mergeCell ref="DI3:DI4"/>
    <mergeCell ref="DJ3:DJ4"/>
    <mergeCell ref="AM4:AP4"/>
    <mergeCell ref="AQ4:AT4"/>
    <mergeCell ref="AU4:AX4"/>
    <mergeCell ref="AY4:BB4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9"/>
  <sheetViews>
    <sheetView topLeftCell="CP1" workbookViewId="0">
      <selection activeCell="DC7" activeCellId="1" sqref="CV7:CZ7 DC7:DG7"/>
    </sheetView>
  </sheetViews>
  <sheetFormatPr defaultRowHeight="18"/>
  <sheetData>
    <row r="1" spans="1:117">
      <c r="A1" t="s">
        <v>119</v>
      </c>
    </row>
    <row r="2" spans="1:117" s="35" customFormat="1" ht="25.5" customHeight="1">
      <c r="A2" s="220" t="s">
        <v>84</v>
      </c>
      <c r="B2" s="220" t="s">
        <v>85</v>
      </c>
      <c r="C2" s="223" t="s">
        <v>86</v>
      </c>
      <c r="D2" s="38" t="s">
        <v>87</v>
      </c>
      <c r="E2" s="39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39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1"/>
      <c r="BD2" s="41"/>
      <c r="BE2" s="42"/>
      <c r="BF2" s="43"/>
      <c r="BG2" s="43"/>
      <c r="BH2" s="43"/>
      <c r="BI2" s="43"/>
      <c r="BJ2" s="43"/>
      <c r="BK2" s="41"/>
      <c r="BL2" s="42"/>
      <c r="BM2" s="43"/>
      <c r="BN2" s="43"/>
      <c r="BO2" s="43"/>
      <c r="BP2" s="43"/>
      <c r="BQ2" s="43"/>
      <c r="BR2" s="44" t="s">
        <v>88</v>
      </c>
      <c r="BS2" s="43"/>
      <c r="BT2" s="43"/>
      <c r="BU2" s="43"/>
      <c r="BV2" s="43"/>
      <c r="BW2" s="43"/>
      <c r="BX2" s="43"/>
      <c r="BY2" s="45"/>
      <c r="BZ2" s="45"/>
      <c r="CA2" s="45"/>
      <c r="CB2" s="45"/>
      <c r="CC2" s="45"/>
      <c r="CD2" s="45"/>
      <c r="CE2" s="45"/>
      <c r="CF2" s="41"/>
      <c r="CG2" s="43"/>
      <c r="CH2" s="43"/>
      <c r="CI2" s="43"/>
      <c r="CJ2" s="43"/>
      <c r="CK2" s="43"/>
      <c r="CL2" s="43"/>
      <c r="CM2" s="44" t="s">
        <v>89</v>
      </c>
      <c r="CN2" s="43"/>
      <c r="CO2" s="43"/>
      <c r="CP2" s="43"/>
      <c r="CQ2" s="43"/>
      <c r="CR2" s="43"/>
      <c r="CS2" s="43"/>
      <c r="CT2" s="45"/>
      <c r="CU2" s="45"/>
      <c r="CV2" s="45"/>
      <c r="CW2" s="45"/>
      <c r="CX2" s="45"/>
      <c r="CY2" s="45"/>
      <c r="CZ2" s="45"/>
      <c r="DA2" s="41"/>
      <c r="DB2" s="43"/>
      <c r="DC2" s="43"/>
      <c r="DD2" s="43"/>
      <c r="DE2" s="43"/>
      <c r="DF2" s="43"/>
      <c r="DG2" s="43"/>
      <c r="DH2" s="46" t="s">
        <v>90</v>
      </c>
      <c r="DI2" s="44" t="s">
        <v>91</v>
      </c>
      <c r="DJ2" s="47"/>
      <c r="DK2" s="47"/>
      <c r="DL2" s="47"/>
      <c r="DM2" s="48"/>
    </row>
    <row r="3" spans="1:117" s="35" customFormat="1" ht="25.5" customHeight="1">
      <c r="A3" s="221"/>
      <c r="B3" s="221"/>
      <c r="C3" s="224"/>
      <c r="D3" s="49"/>
      <c r="E3" s="50" t="s">
        <v>92</v>
      </c>
      <c r="F3" s="45"/>
      <c r="G3" s="45"/>
      <c r="H3" s="45"/>
      <c r="I3" s="45"/>
      <c r="J3" s="45"/>
      <c r="K3" s="40"/>
      <c r="L3" s="40"/>
      <c r="M3" s="40"/>
      <c r="N3" s="45"/>
      <c r="O3" s="40"/>
      <c r="P3" s="40"/>
      <c r="Q3" s="40"/>
      <c r="R3" s="45"/>
      <c r="S3" s="40"/>
      <c r="T3" s="40"/>
      <c r="U3" s="40"/>
      <c r="V3" s="45"/>
      <c r="W3" s="40"/>
      <c r="X3" s="40"/>
      <c r="Y3" s="40"/>
      <c r="Z3" s="45"/>
      <c r="AA3" s="40"/>
      <c r="AB3" s="40"/>
      <c r="AC3" s="51"/>
      <c r="AD3" s="50" t="s">
        <v>93</v>
      </c>
      <c r="AE3" s="45"/>
      <c r="AF3" s="45"/>
      <c r="AG3" s="45"/>
      <c r="AH3" s="45"/>
      <c r="AI3" s="45"/>
      <c r="AJ3" s="40"/>
      <c r="AK3" s="40"/>
      <c r="AL3" s="40"/>
      <c r="AM3" s="45"/>
      <c r="AN3" s="40"/>
      <c r="AO3" s="40"/>
      <c r="AP3" s="40"/>
      <c r="AQ3" s="45"/>
      <c r="AR3" s="40"/>
      <c r="AS3" s="40"/>
      <c r="AT3" s="40"/>
      <c r="AU3" s="45"/>
      <c r="AV3" s="40"/>
      <c r="AW3" s="40"/>
      <c r="AX3" s="40"/>
      <c r="AY3" s="45"/>
      <c r="AZ3" s="40"/>
      <c r="BA3" s="40"/>
      <c r="BB3" s="51"/>
      <c r="BC3" s="41" t="s">
        <v>94</v>
      </c>
      <c r="BD3" s="41"/>
      <c r="BE3" s="42"/>
      <c r="BF3" s="43"/>
      <c r="BG3" s="43"/>
      <c r="BH3" s="43"/>
      <c r="BI3" s="43"/>
      <c r="BJ3" s="43"/>
      <c r="BK3" s="41"/>
      <c r="BL3" s="42"/>
      <c r="BM3" s="43"/>
      <c r="BN3" s="43"/>
      <c r="BO3" s="43"/>
      <c r="BP3" s="43"/>
      <c r="BQ3" s="43"/>
      <c r="BR3" s="52"/>
      <c r="BS3" s="53" t="s">
        <v>95</v>
      </c>
      <c r="BT3" s="54"/>
      <c r="BU3" s="54"/>
      <c r="BV3" s="54"/>
      <c r="BW3" s="54"/>
      <c r="BX3" s="54"/>
      <c r="BY3" s="40"/>
      <c r="BZ3" s="45"/>
      <c r="CA3" s="45"/>
      <c r="CB3" s="45"/>
      <c r="CC3" s="45"/>
      <c r="CD3" s="45"/>
      <c r="CE3" s="45"/>
      <c r="CF3" s="41"/>
      <c r="CG3" s="43"/>
      <c r="CH3" s="43"/>
      <c r="CI3" s="43"/>
      <c r="CJ3" s="43"/>
      <c r="CK3" s="43"/>
      <c r="CL3" s="43"/>
      <c r="CM3" s="52"/>
      <c r="CN3" s="53" t="s">
        <v>96</v>
      </c>
      <c r="CO3" s="54"/>
      <c r="CP3" s="54"/>
      <c r="CQ3" s="54"/>
      <c r="CR3" s="54"/>
      <c r="CS3" s="54"/>
      <c r="CT3" s="40"/>
      <c r="CU3" s="45"/>
      <c r="CV3" s="45"/>
      <c r="CW3" s="45"/>
      <c r="CX3" s="45"/>
      <c r="CY3" s="45"/>
      <c r="CZ3" s="45"/>
      <c r="DA3" s="41"/>
      <c r="DB3" s="43"/>
      <c r="DC3" s="43"/>
      <c r="DD3" s="43"/>
      <c r="DE3" s="43"/>
      <c r="DF3" s="43"/>
      <c r="DG3" s="43"/>
      <c r="DH3" s="55"/>
      <c r="DI3" s="226" t="s">
        <v>97</v>
      </c>
      <c r="DJ3" s="227" t="s">
        <v>98</v>
      </c>
      <c r="DK3" s="227" t="s">
        <v>99</v>
      </c>
      <c r="DL3" s="227" t="s">
        <v>100</v>
      </c>
      <c r="DM3" s="227" t="s">
        <v>101</v>
      </c>
    </row>
    <row r="4" spans="1:117" s="35" customFormat="1" ht="25.5" customHeight="1">
      <c r="A4" s="221"/>
      <c r="B4" s="221"/>
      <c r="C4" s="224"/>
      <c r="D4" s="56"/>
      <c r="E4" s="49"/>
      <c r="F4" s="228" t="s">
        <v>102</v>
      </c>
      <c r="G4" s="229"/>
      <c r="H4" s="229"/>
      <c r="I4" s="230"/>
      <c r="J4" s="228" t="s">
        <v>103</v>
      </c>
      <c r="K4" s="229"/>
      <c r="L4" s="229"/>
      <c r="M4" s="230"/>
      <c r="N4" s="228" t="s">
        <v>104</v>
      </c>
      <c r="O4" s="229"/>
      <c r="P4" s="229"/>
      <c r="Q4" s="230"/>
      <c r="R4" s="228" t="s">
        <v>105</v>
      </c>
      <c r="S4" s="229"/>
      <c r="T4" s="229"/>
      <c r="U4" s="230"/>
      <c r="V4" s="228" t="s">
        <v>106</v>
      </c>
      <c r="W4" s="229"/>
      <c r="X4" s="229"/>
      <c r="Y4" s="230"/>
      <c r="Z4" s="228" t="s">
        <v>107</v>
      </c>
      <c r="AA4" s="229"/>
      <c r="AB4" s="229"/>
      <c r="AC4" s="230"/>
      <c r="AD4" s="49"/>
      <c r="AE4" s="228" t="s">
        <v>102</v>
      </c>
      <c r="AF4" s="229"/>
      <c r="AG4" s="229"/>
      <c r="AH4" s="230"/>
      <c r="AI4" s="228" t="s">
        <v>103</v>
      </c>
      <c r="AJ4" s="229"/>
      <c r="AK4" s="229"/>
      <c r="AL4" s="230"/>
      <c r="AM4" s="228" t="s">
        <v>104</v>
      </c>
      <c r="AN4" s="229"/>
      <c r="AO4" s="229"/>
      <c r="AP4" s="230"/>
      <c r="AQ4" s="228" t="s">
        <v>105</v>
      </c>
      <c r="AR4" s="229"/>
      <c r="AS4" s="229"/>
      <c r="AT4" s="230"/>
      <c r="AU4" s="228" t="s">
        <v>106</v>
      </c>
      <c r="AV4" s="229"/>
      <c r="AW4" s="229"/>
      <c r="AX4" s="230"/>
      <c r="AY4" s="228" t="s">
        <v>107</v>
      </c>
      <c r="AZ4" s="229"/>
      <c r="BA4" s="229"/>
      <c r="BB4" s="230"/>
      <c r="BC4" s="57"/>
      <c r="BD4" s="50" t="s">
        <v>108</v>
      </c>
      <c r="BE4" s="39"/>
      <c r="BF4" s="39"/>
      <c r="BG4" s="39"/>
      <c r="BH4" s="39"/>
      <c r="BI4" s="39"/>
      <c r="BJ4" s="58"/>
      <c r="BK4" s="59" t="s">
        <v>109</v>
      </c>
      <c r="BL4" s="39"/>
      <c r="BM4" s="39"/>
      <c r="BN4" s="39"/>
      <c r="BO4" s="39"/>
      <c r="BP4" s="39"/>
      <c r="BQ4" s="39"/>
      <c r="BR4" s="57"/>
      <c r="BS4" s="60"/>
      <c r="BT4" s="61"/>
      <c r="BU4" s="61"/>
      <c r="BV4" s="61"/>
      <c r="BW4" s="61"/>
      <c r="BX4" s="62"/>
      <c r="BY4" s="50" t="s">
        <v>92</v>
      </c>
      <c r="BZ4" s="59"/>
      <c r="CA4" s="39"/>
      <c r="CB4" s="39"/>
      <c r="CC4" s="39"/>
      <c r="CD4" s="39"/>
      <c r="CE4" s="58"/>
      <c r="CF4" s="59" t="s">
        <v>110</v>
      </c>
      <c r="CG4" s="39"/>
      <c r="CH4" s="39"/>
      <c r="CI4" s="39"/>
      <c r="CJ4" s="39"/>
      <c r="CK4" s="39"/>
      <c r="CL4" s="58"/>
      <c r="CM4" s="57"/>
      <c r="CN4" s="60"/>
      <c r="CO4" s="61"/>
      <c r="CP4" s="61"/>
      <c r="CQ4" s="61"/>
      <c r="CR4" s="61"/>
      <c r="CS4" s="62"/>
      <c r="CT4" s="50" t="s">
        <v>93</v>
      </c>
      <c r="CU4" s="59"/>
      <c r="CV4" s="39"/>
      <c r="CW4" s="39"/>
      <c r="CX4" s="39"/>
      <c r="CY4" s="39"/>
      <c r="CZ4" s="58"/>
      <c r="DA4" s="59" t="s">
        <v>110</v>
      </c>
      <c r="DB4" s="39"/>
      <c r="DC4" s="39"/>
      <c r="DD4" s="39"/>
      <c r="DE4" s="39"/>
      <c r="DF4" s="39"/>
      <c r="DG4" s="58"/>
      <c r="DH4" s="55"/>
      <c r="DI4" s="226"/>
      <c r="DJ4" s="226"/>
      <c r="DK4" s="226"/>
      <c r="DL4" s="226"/>
      <c r="DM4" s="226"/>
    </row>
    <row r="5" spans="1:117" s="35" customFormat="1" ht="25.5" customHeight="1">
      <c r="A5" s="221"/>
      <c r="B5" s="221"/>
      <c r="C5" s="224"/>
      <c r="D5" s="56" t="s">
        <v>97</v>
      </c>
      <c r="E5" s="49" t="s">
        <v>97</v>
      </c>
      <c r="F5" s="49" t="s">
        <v>97</v>
      </c>
      <c r="G5" s="63" t="s">
        <v>98</v>
      </c>
      <c r="H5" s="63" t="s">
        <v>99</v>
      </c>
      <c r="I5" s="63" t="s">
        <v>100</v>
      </c>
      <c r="J5" s="49" t="s">
        <v>97</v>
      </c>
      <c r="K5" s="63" t="s">
        <v>98</v>
      </c>
      <c r="L5" s="63" t="s">
        <v>99</v>
      </c>
      <c r="M5" s="63" t="s">
        <v>100</v>
      </c>
      <c r="N5" s="49" t="s">
        <v>97</v>
      </c>
      <c r="O5" s="63" t="s">
        <v>98</v>
      </c>
      <c r="P5" s="63" t="s">
        <v>99</v>
      </c>
      <c r="Q5" s="63" t="s">
        <v>100</v>
      </c>
      <c r="R5" s="49" t="s">
        <v>97</v>
      </c>
      <c r="S5" s="63" t="s">
        <v>98</v>
      </c>
      <c r="T5" s="63" t="s">
        <v>99</v>
      </c>
      <c r="U5" s="63" t="s">
        <v>100</v>
      </c>
      <c r="V5" s="49" t="s">
        <v>97</v>
      </c>
      <c r="W5" s="63" t="s">
        <v>98</v>
      </c>
      <c r="X5" s="63" t="s">
        <v>99</v>
      </c>
      <c r="Y5" s="63" t="s">
        <v>100</v>
      </c>
      <c r="Z5" s="49" t="s">
        <v>97</v>
      </c>
      <c r="AA5" s="63" t="s">
        <v>98</v>
      </c>
      <c r="AB5" s="63" t="s">
        <v>99</v>
      </c>
      <c r="AC5" s="63" t="s">
        <v>100</v>
      </c>
      <c r="AD5" s="49" t="s">
        <v>97</v>
      </c>
      <c r="AE5" s="49" t="s">
        <v>97</v>
      </c>
      <c r="AF5" s="63" t="s">
        <v>98</v>
      </c>
      <c r="AG5" s="63" t="s">
        <v>99</v>
      </c>
      <c r="AH5" s="63" t="s">
        <v>100</v>
      </c>
      <c r="AI5" s="49" t="s">
        <v>97</v>
      </c>
      <c r="AJ5" s="63" t="s">
        <v>98</v>
      </c>
      <c r="AK5" s="63" t="s">
        <v>99</v>
      </c>
      <c r="AL5" s="63" t="s">
        <v>100</v>
      </c>
      <c r="AM5" s="49" t="s">
        <v>97</v>
      </c>
      <c r="AN5" s="63" t="s">
        <v>98</v>
      </c>
      <c r="AO5" s="63" t="s">
        <v>99</v>
      </c>
      <c r="AP5" s="63" t="s">
        <v>100</v>
      </c>
      <c r="AQ5" s="49" t="s">
        <v>97</v>
      </c>
      <c r="AR5" s="63" t="s">
        <v>98</v>
      </c>
      <c r="AS5" s="63" t="s">
        <v>99</v>
      </c>
      <c r="AT5" s="63" t="s">
        <v>100</v>
      </c>
      <c r="AU5" s="49" t="s">
        <v>97</v>
      </c>
      <c r="AV5" s="63" t="s">
        <v>98</v>
      </c>
      <c r="AW5" s="63" t="s">
        <v>99</v>
      </c>
      <c r="AX5" s="63" t="s">
        <v>100</v>
      </c>
      <c r="AY5" s="49" t="s">
        <v>97</v>
      </c>
      <c r="AZ5" s="63" t="s">
        <v>98</v>
      </c>
      <c r="BA5" s="63" t="s">
        <v>99</v>
      </c>
      <c r="BB5" s="63" t="s">
        <v>100</v>
      </c>
      <c r="BC5" s="56" t="s">
        <v>97</v>
      </c>
      <c r="BD5" s="56" t="s">
        <v>97</v>
      </c>
      <c r="BE5" s="56" t="s">
        <v>111</v>
      </c>
      <c r="BF5" s="56" t="s">
        <v>112</v>
      </c>
      <c r="BG5" s="56" t="s">
        <v>113</v>
      </c>
      <c r="BH5" s="56" t="s">
        <v>114</v>
      </c>
      <c r="BI5" s="56" t="s">
        <v>115</v>
      </c>
      <c r="BJ5" s="56" t="s">
        <v>116</v>
      </c>
      <c r="BK5" s="56" t="s">
        <v>97</v>
      </c>
      <c r="BL5" s="56" t="s">
        <v>111</v>
      </c>
      <c r="BM5" s="56" t="s">
        <v>112</v>
      </c>
      <c r="BN5" s="56" t="s">
        <v>113</v>
      </c>
      <c r="BO5" s="56" t="s">
        <v>114</v>
      </c>
      <c r="BP5" s="56" t="s">
        <v>115</v>
      </c>
      <c r="BQ5" s="57" t="s">
        <v>116</v>
      </c>
      <c r="BR5" s="56" t="s">
        <v>97</v>
      </c>
      <c r="BS5" s="64" t="s">
        <v>111</v>
      </c>
      <c r="BT5" s="64" t="s">
        <v>112</v>
      </c>
      <c r="BU5" s="64" t="s">
        <v>113</v>
      </c>
      <c r="BV5" s="64" t="s">
        <v>114</v>
      </c>
      <c r="BW5" s="64" t="s">
        <v>115</v>
      </c>
      <c r="BX5" s="64" t="s">
        <v>116</v>
      </c>
      <c r="BY5" s="56" t="s">
        <v>97</v>
      </c>
      <c r="BZ5" s="64" t="s">
        <v>111</v>
      </c>
      <c r="CA5" s="56" t="s">
        <v>112</v>
      </c>
      <c r="CB5" s="56" t="s">
        <v>113</v>
      </c>
      <c r="CC5" s="56" t="s">
        <v>114</v>
      </c>
      <c r="CD5" s="56" t="s">
        <v>115</v>
      </c>
      <c r="CE5" s="56" t="s">
        <v>116</v>
      </c>
      <c r="CF5" s="56" t="s">
        <v>97</v>
      </c>
      <c r="CG5" s="56" t="s">
        <v>111</v>
      </c>
      <c r="CH5" s="56" t="s">
        <v>112</v>
      </c>
      <c r="CI5" s="56" t="s">
        <v>113</v>
      </c>
      <c r="CJ5" s="56" t="s">
        <v>114</v>
      </c>
      <c r="CK5" s="56" t="s">
        <v>115</v>
      </c>
      <c r="CL5" s="56" t="s">
        <v>116</v>
      </c>
      <c r="CM5" s="56" t="s">
        <v>97</v>
      </c>
      <c r="CN5" s="64" t="s">
        <v>111</v>
      </c>
      <c r="CO5" s="64" t="s">
        <v>112</v>
      </c>
      <c r="CP5" s="64" t="s">
        <v>113</v>
      </c>
      <c r="CQ5" s="64" t="s">
        <v>114</v>
      </c>
      <c r="CR5" s="64" t="s">
        <v>115</v>
      </c>
      <c r="CS5" s="64" t="s">
        <v>116</v>
      </c>
      <c r="CT5" s="56" t="s">
        <v>97</v>
      </c>
      <c r="CU5" s="64" t="s">
        <v>111</v>
      </c>
      <c r="CV5" s="56" t="s">
        <v>112</v>
      </c>
      <c r="CW5" s="56" t="s">
        <v>113</v>
      </c>
      <c r="CX5" s="56" t="s">
        <v>114</v>
      </c>
      <c r="CY5" s="56" t="s">
        <v>115</v>
      </c>
      <c r="CZ5" s="56" t="s">
        <v>116</v>
      </c>
      <c r="DA5" s="56" t="s">
        <v>97</v>
      </c>
      <c r="DB5" s="56" t="s">
        <v>111</v>
      </c>
      <c r="DC5" s="56" t="s">
        <v>112</v>
      </c>
      <c r="DD5" s="56" t="s">
        <v>113</v>
      </c>
      <c r="DE5" s="56" t="s">
        <v>114</v>
      </c>
      <c r="DF5" s="56" t="s">
        <v>115</v>
      </c>
      <c r="DG5" s="56" t="s">
        <v>116</v>
      </c>
      <c r="DH5" s="55"/>
      <c r="DI5" s="49"/>
      <c r="DJ5" s="49"/>
      <c r="DK5" s="49"/>
      <c r="DL5" s="49"/>
      <c r="DM5" s="49"/>
    </row>
    <row r="6" spans="1:117" s="36" customFormat="1" ht="13.2">
      <c r="A6" s="222"/>
      <c r="B6" s="222"/>
      <c r="C6" s="225"/>
      <c r="D6" s="65" t="s">
        <v>117</v>
      </c>
      <c r="E6" s="66" t="s">
        <v>117</v>
      </c>
      <c r="F6" s="66" t="s">
        <v>117</v>
      </c>
      <c r="G6" s="67" t="s">
        <v>117</v>
      </c>
      <c r="H6" s="67" t="s">
        <v>117</v>
      </c>
      <c r="I6" s="67" t="s">
        <v>117</v>
      </c>
      <c r="J6" s="66" t="s">
        <v>117</v>
      </c>
      <c r="K6" s="67" t="s">
        <v>117</v>
      </c>
      <c r="L6" s="67" t="s">
        <v>117</v>
      </c>
      <c r="M6" s="67" t="s">
        <v>117</v>
      </c>
      <c r="N6" s="66" t="s">
        <v>117</v>
      </c>
      <c r="O6" s="67" t="s">
        <v>117</v>
      </c>
      <c r="P6" s="67" t="s">
        <v>117</v>
      </c>
      <c r="Q6" s="67" t="s">
        <v>117</v>
      </c>
      <c r="R6" s="66" t="s">
        <v>117</v>
      </c>
      <c r="S6" s="67" t="s">
        <v>117</v>
      </c>
      <c r="T6" s="67" t="s">
        <v>117</v>
      </c>
      <c r="U6" s="67" t="s">
        <v>117</v>
      </c>
      <c r="V6" s="66" t="s">
        <v>117</v>
      </c>
      <c r="W6" s="67" t="s">
        <v>117</v>
      </c>
      <c r="X6" s="67" t="s">
        <v>117</v>
      </c>
      <c r="Y6" s="67" t="s">
        <v>117</v>
      </c>
      <c r="Z6" s="66" t="s">
        <v>117</v>
      </c>
      <c r="AA6" s="67" t="s">
        <v>117</v>
      </c>
      <c r="AB6" s="67" t="s">
        <v>117</v>
      </c>
      <c r="AC6" s="67" t="s">
        <v>117</v>
      </c>
      <c r="AD6" s="66" t="s">
        <v>117</v>
      </c>
      <c r="AE6" s="66" t="s">
        <v>117</v>
      </c>
      <c r="AF6" s="67" t="s">
        <v>117</v>
      </c>
      <c r="AG6" s="67" t="s">
        <v>117</v>
      </c>
      <c r="AH6" s="67" t="s">
        <v>117</v>
      </c>
      <c r="AI6" s="66" t="s">
        <v>117</v>
      </c>
      <c r="AJ6" s="67" t="s">
        <v>117</v>
      </c>
      <c r="AK6" s="67" t="s">
        <v>117</v>
      </c>
      <c r="AL6" s="67" t="s">
        <v>117</v>
      </c>
      <c r="AM6" s="66" t="s">
        <v>117</v>
      </c>
      <c r="AN6" s="67" t="s">
        <v>117</v>
      </c>
      <c r="AO6" s="67" t="s">
        <v>117</v>
      </c>
      <c r="AP6" s="67" t="s">
        <v>117</v>
      </c>
      <c r="AQ6" s="66" t="s">
        <v>117</v>
      </c>
      <c r="AR6" s="67" t="s">
        <v>117</v>
      </c>
      <c r="AS6" s="67" t="s">
        <v>117</v>
      </c>
      <c r="AT6" s="67" t="s">
        <v>117</v>
      </c>
      <c r="AU6" s="66" t="s">
        <v>117</v>
      </c>
      <c r="AV6" s="67" t="s">
        <v>117</v>
      </c>
      <c r="AW6" s="67" t="s">
        <v>117</v>
      </c>
      <c r="AX6" s="67" t="s">
        <v>117</v>
      </c>
      <c r="AY6" s="66" t="s">
        <v>117</v>
      </c>
      <c r="AZ6" s="67" t="s">
        <v>117</v>
      </c>
      <c r="BA6" s="67" t="s">
        <v>117</v>
      </c>
      <c r="BB6" s="67" t="s">
        <v>117</v>
      </c>
      <c r="BC6" s="65" t="s">
        <v>117</v>
      </c>
      <c r="BD6" s="65" t="s">
        <v>117</v>
      </c>
      <c r="BE6" s="65" t="s">
        <v>117</v>
      </c>
      <c r="BF6" s="65" t="s">
        <v>117</v>
      </c>
      <c r="BG6" s="65" t="s">
        <v>117</v>
      </c>
      <c r="BH6" s="65" t="s">
        <v>117</v>
      </c>
      <c r="BI6" s="65" t="s">
        <v>117</v>
      </c>
      <c r="BJ6" s="65" t="s">
        <v>117</v>
      </c>
      <c r="BK6" s="65" t="s">
        <v>117</v>
      </c>
      <c r="BL6" s="65" t="s">
        <v>117</v>
      </c>
      <c r="BM6" s="65" t="s">
        <v>117</v>
      </c>
      <c r="BN6" s="65" t="s">
        <v>117</v>
      </c>
      <c r="BO6" s="65" t="s">
        <v>117</v>
      </c>
      <c r="BP6" s="65" t="s">
        <v>117</v>
      </c>
      <c r="BQ6" s="68" t="s">
        <v>117</v>
      </c>
      <c r="BR6" s="65" t="s">
        <v>117</v>
      </c>
      <c r="BS6" s="65" t="s">
        <v>117</v>
      </c>
      <c r="BT6" s="65" t="s">
        <v>117</v>
      </c>
      <c r="BU6" s="65" t="s">
        <v>117</v>
      </c>
      <c r="BV6" s="65" t="s">
        <v>117</v>
      </c>
      <c r="BW6" s="65" t="s">
        <v>117</v>
      </c>
      <c r="BX6" s="65" t="s">
        <v>117</v>
      </c>
      <c r="BY6" s="65" t="s">
        <v>117</v>
      </c>
      <c r="BZ6" s="66" t="s">
        <v>117</v>
      </c>
      <c r="CA6" s="66" t="s">
        <v>117</v>
      </c>
      <c r="CB6" s="66" t="s">
        <v>117</v>
      </c>
      <c r="CC6" s="66" t="s">
        <v>117</v>
      </c>
      <c r="CD6" s="66" t="s">
        <v>117</v>
      </c>
      <c r="CE6" s="66" t="s">
        <v>117</v>
      </c>
      <c r="CF6" s="65" t="s">
        <v>117</v>
      </c>
      <c r="CG6" s="65" t="s">
        <v>117</v>
      </c>
      <c r="CH6" s="65" t="s">
        <v>117</v>
      </c>
      <c r="CI6" s="65" t="s">
        <v>117</v>
      </c>
      <c r="CJ6" s="65" t="s">
        <v>117</v>
      </c>
      <c r="CK6" s="65" t="s">
        <v>117</v>
      </c>
      <c r="CL6" s="65" t="s">
        <v>117</v>
      </c>
      <c r="CM6" s="65" t="s">
        <v>117</v>
      </c>
      <c r="CN6" s="65" t="s">
        <v>117</v>
      </c>
      <c r="CO6" s="65" t="s">
        <v>117</v>
      </c>
      <c r="CP6" s="65" t="s">
        <v>117</v>
      </c>
      <c r="CQ6" s="65" t="s">
        <v>117</v>
      </c>
      <c r="CR6" s="65" t="s">
        <v>117</v>
      </c>
      <c r="CS6" s="65" t="s">
        <v>117</v>
      </c>
      <c r="CT6" s="65" t="s">
        <v>117</v>
      </c>
      <c r="CU6" s="66" t="s">
        <v>117</v>
      </c>
      <c r="CV6" s="66" t="s">
        <v>117</v>
      </c>
      <c r="CW6" s="66" t="s">
        <v>117</v>
      </c>
      <c r="CX6" s="66" t="s">
        <v>117</v>
      </c>
      <c r="CY6" s="66" t="s">
        <v>117</v>
      </c>
      <c r="CZ6" s="66" t="s">
        <v>117</v>
      </c>
      <c r="DA6" s="65" t="s">
        <v>117</v>
      </c>
      <c r="DB6" s="65" t="s">
        <v>117</v>
      </c>
      <c r="DC6" s="65" t="s">
        <v>117</v>
      </c>
      <c r="DD6" s="65" t="s">
        <v>117</v>
      </c>
      <c r="DE6" s="65" t="s">
        <v>117</v>
      </c>
      <c r="DF6" s="65" t="s">
        <v>117</v>
      </c>
      <c r="DG6" s="65" t="s">
        <v>117</v>
      </c>
      <c r="DH6" s="65" t="s">
        <v>117</v>
      </c>
      <c r="DI6" s="66" t="s">
        <v>81</v>
      </c>
      <c r="DJ6" s="65" t="s">
        <v>117</v>
      </c>
      <c r="DK6" s="65" t="s">
        <v>117</v>
      </c>
      <c r="DL6" s="65" t="s">
        <v>117</v>
      </c>
      <c r="DM6" s="65" t="s">
        <v>117</v>
      </c>
    </row>
    <row r="7" spans="1:117">
      <c r="A7" s="28" t="s">
        <v>120</v>
      </c>
      <c r="B7" s="29" t="s">
        <v>121</v>
      </c>
      <c r="C7" s="28" t="s">
        <v>122</v>
      </c>
      <c r="D7" s="30">
        <f t="shared" ref="D7" si="0">SUM(E7,AD7,BC7)</f>
        <v>602574</v>
      </c>
      <c r="E7" s="31">
        <f t="shared" ref="E7" si="1">SUM(F7,J7,N7,R7,V7,Z7)</f>
        <v>395358</v>
      </c>
      <c r="F7" s="31">
        <f t="shared" ref="F7" si="2">SUM(G7:I7)</f>
        <v>0</v>
      </c>
      <c r="G7" s="31">
        <v>0</v>
      </c>
      <c r="H7" s="31">
        <v>0</v>
      </c>
      <c r="I7" s="31">
        <v>0</v>
      </c>
      <c r="J7" s="31">
        <f t="shared" ref="J7" si="3">SUM(K7:M7)</f>
        <v>253582</v>
      </c>
      <c r="K7" s="31">
        <v>164553</v>
      </c>
      <c r="L7" s="31">
        <v>89029</v>
      </c>
      <c r="M7" s="31">
        <v>0</v>
      </c>
      <c r="N7" s="31">
        <f t="shared" ref="N7" si="4">SUM(O7:Q7)</f>
        <v>19412</v>
      </c>
      <c r="O7" s="31">
        <v>0</v>
      </c>
      <c r="P7" s="31">
        <v>19412</v>
      </c>
      <c r="Q7" s="31">
        <v>0</v>
      </c>
      <c r="R7" s="31">
        <f t="shared" ref="R7" si="5">SUM(S7:U7)</f>
        <v>107845</v>
      </c>
      <c r="S7" s="31">
        <v>12603</v>
      </c>
      <c r="T7" s="31">
        <v>95242</v>
      </c>
      <c r="U7" s="31">
        <v>0</v>
      </c>
      <c r="V7" s="31">
        <f t="shared" ref="V7" si="6">SUM(W7:Y7)</f>
        <v>3355</v>
      </c>
      <c r="W7" s="31">
        <v>2598</v>
      </c>
      <c r="X7" s="31">
        <v>757</v>
      </c>
      <c r="Y7" s="31">
        <v>0</v>
      </c>
      <c r="Z7" s="31">
        <f t="shared" ref="Z7" si="7">SUM(AA7:AC7)</f>
        <v>11164</v>
      </c>
      <c r="AA7" s="31">
        <v>0</v>
      </c>
      <c r="AB7" s="31">
        <v>11164</v>
      </c>
      <c r="AC7" s="31">
        <v>0</v>
      </c>
      <c r="AD7" s="31">
        <f t="shared" ref="AD7" si="8">SUM(AE7,AI7,AM7,AQ7,AU7,AY7)</f>
        <v>142034</v>
      </c>
      <c r="AE7" s="31">
        <f t="shared" ref="AE7" si="9">SUM(AF7:AH7)</f>
        <v>0</v>
      </c>
      <c r="AF7" s="31">
        <v>0</v>
      </c>
      <c r="AG7" s="31">
        <v>0</v>
      </c>
      <c r="AH7" s="31">
        <v>0</v>
      </c>
      <c r="AI7" s="31">
        <f t="shared" ref="AI7" si="10">SUM(AJ7:AL7)</f>
        <v>129616</v>
      </c>
      <c r="AJ7" s="31">
        <v>0</v>
      </c>
      <c r="AK7" s="31">
        <v>0</v>
      </c>
      <c r="AL7" s="31">
        <v>129616</v>
      </c>
      <c r="AM7" s="31">
        <f t="shared" ref="AM7" si="11">SUM(AN7:AP7)</f>
        <v>225</v>
      </c>
      <c r="AN7" s="31">
        <v>0</v>
      </c>
      <c r="AO7" s="31">
        <v>0</v>
      </c>
      <c r="AP7" s="31">
        <v>225</v>
      </c>
      <c r="AQ7" s="31">
        <f t="shared" ref="AQ7" si="12">SUM(AR7:AT7)</f>
        <v>9898</v>
      </c>
      <c r="AR7" s="31">
        <v>0</v>
      </c>
      <c r="AS7" s="31">
        <v>0</v>
      </c>
      <c r="AT7" s="31">
        <v>9898</v>
      </c>
      <c r="AU7" s="31">
        <f t="shared" ref="AU7" si="13">SUM(AV7:AX7)</f>
        <v>0</v>
      </c>
      <c r="AV7" s="31">
        <v>0</v>
      </c>
      <c r="AW7" s="31">
        <v>0</v>
      </c>
      <c r="AX7" s="31">
        <v>0</v>
      </c>
      <c r="AY7" s="31">
        <f t="shared" ref="AY7" si="14">SUM(AZ7:BB7)</f>
        <v>2295</v>
      </c>
      <c r="AZ7" s="31">
        <v>0</v>
      </c>
      <c r="BA7" s="31">
        <v>0</v>
      </c>
      <c r="BB7" s="31">
        <v>2295</v>
      </c>
      <c r="BC7" s="30">
        <f t="shared" ref="BC7" si="15">SUM(BD7,BK7)</f>
        <v>65182</v>
      </c>
      <c r="BD7" s="30">
        <f t="shared" ref="BD7" si="16">SUM(BE7:BJ7)</f>
        <v>0</v>
      </c>
      <c r="BE7" s="31">
        <v>0</v>
      </c>
      <c r="BF7" s="31">
        <v>0</v>
      </c>
      <c r="BG7" s="31">
        <v>0</v>
      </c>
      <c r="BH7" s="31">
        <v>0</v>
      </c>
      <c r="BI7" s="31">
        <v>0</v>
      </c>
      <c r="BJ7" s="31">
        <v>0</v>
      </c>
      <c r="BK7" s="30">
        <f t="shared" ref="BK7" si="17">SUM(BL7:BQ7)</f>
        <v>65182</v>
      </c>
      <c r="BL7" s="31">
        <v>0</v>
      </c>
      <c r="BM7" s="31">
        <v>18215</v>
      </c>
      <c r="BN7" s="31">
        <v>27191</v>
      </c>
      <c r="BO7" s="31">
        <v>2843</v>
      </c>
      <c r="BP7" s="31">
        <v>0</v>
      </c>
      <c r="BQ7" s="31">
        <v>16933</v>
      </c>
      <c r="BR7" s="31">
        <f t="shared" ref="BR7:BX7" si="18">SUM(BY7,CF7)</f>
        <v>395358</v>
      </c>
      <c r="BS7" s="31">
        <f t="shared" si="18"/>
        <v>0</v>
      </c>
      <c r="BT7" s="31">
        <f t="shared" si="18"/>
        <v>253582</v>
      </c>
      <c r="BU7" s="31">
        <f t="shared" si="18"/>
        <v>19412</v>
      </c>
      <c r="BV7" s="31">
        <f t="shared" si="18"/>
        <v>107845</v>
      </c>
      <c r="BW7" s="31">
        <f t="shared" si="18"/>
        <v>3355</v>
      </c>
      <c r="BX7" s="31">
        <f t="shared" si="18"/>
        <v>11164</v>
      </c>
      <c r="BY7" s="30">
        <f t="shared" ref="BY7" si="19">SUM(BZ7:CE7)</f>
        <v>395358</v>
      </c>
      <c r="BZ7" s="31">
        <f t="shared" ref="BZ7" si="20">F7</f>
        <v>0</v>
      </c>
      <c r="CA7" s="31">
        <f t="shared" ref="CA7" si="21">J7</f>
        <v>253582</v>
      </c>
      <c r="CB7" s="31">
        <f t="shared" ref="CB7" si="22">N7</f>
        <v>19412</v>
      </c>
      <c r="CC7" s="31">
        <f t="shared" ref="CC7" si="23">R7</f>
        <v>107845</v>
      </c>
      <c r="CD7" s="31">
        <f t="shared" ref="CD7" si="24">V7</f>
        <v>3355</v>
      </c>
      <c r="CE7" s="31">
        <f t="shared" ref="CE7" si="25">Z7</f>
        <v>11164</v>
      </c>
      <c r="CF7" s="30">
        <f t="shared" ref="CF7" si="26">SUM(CG7:CL7)</f>
        <v>0</v>
      </c>
      <c r="CG7" s="31">
        <f t="shared" ref="CG7:CL7" si="27">BE7</f>
        <v>0</v>
      </c>
      <c r="CH7" s="31">
        <f t="shared" si="27"/>
        <v>0</v>
      </c>
      <c r="CI7" s="31">
        <f t="shared" si="27"/>
        <v>0</v>
      </c>
      <c r="CJ7" s="31">
        <f t="shared" si="27"/>
        <v>0</v>
      </c>
      <c r="CK7" s="31">
        <f t="shared" si="27"/>
        <v>0</v>
      </c>
      <c r="CL7" s="31">
        <f t="shared" si="27"/>
        <v>0</v>
      </c>
      <c r="CM7" s="31">
        <f t="shared" ref="CM7:CS7" si="28">SUM(CT7,DA7)</f>
        <v>207216</v>
      </c>
      <c r="CN7" s="31">
        <f t="shared" si="28"/>
        <v>0</v>
      </c>
      <c r="CO7" s="31">
        <f t="shared" si="28"/>
        <v>147831</v>
      </c>
      <c r="CP7" s="31">
        <f t="shared" si="28"/>
        <v>27416</v>
      </c>
      <c r="CQ7" s="31">
        <f t="shared" si="28"/>
        <v>12741</v>
      </c>
      <c r="CR7" s="31">
        <f t="shared" si="28"/>
        <v>0</v>
      </c>
      <c r="CS7" s="31">
        <f t="shared" si="28"/>
        <v>19228</v>
      </c>
      <c r="CT7" s="30">
        <f t="shared" ref="CT7" si="29">SUM(CU7:CZ7)</f>
        <v>142034</v>
      </c>
      <c r="CU7" s="31">
        <f t="shared" ref="CU7" si="30">AE7</f>
        <v>0</v>
      </c>
      <c r="CV7" s="31">
        <f t="shared" ref="CV7" si="31">AI7</f>
        <v>129616</v>
      </c>
      <c r="CW7" s="31">
        <f t="shared" ref="CW7" si="32">AM7</f>
        <v>225</v>
      </c>
      <c r="CX7" s="31">
        <f t="shared" ref="CX7" si="33">AQ7</f>
        <v>9898</v>
      </c>
      <c r="CY7" s="31">
        <f t="shared" ref="CY7" si="34">AU7</f>
        <v>0</v>
      </c>
      <c r="CZ7" s="31">
        <f t="shared" ref="CZ7" si="35">AY7</f>
        <v>2295</v>
      </c>
      <c r="DA7" s="30">
        <f t="shared" ref="DA7" si="36">SUM(DB7:DG7)</f>
        <v>65182</v>
      </c>
      <c r="DB7" s="31">
        <f t="shared" ref="DB7:DG7" si="37">BL7</f>
        <v>0</v>
      </c>
      <c r="DC7" s="31">
        <f t="shared" si="37"/>
        <v>18215</v>
      </c>
      <c r="DD7" s="31">
        <f t="shared" si="37"/>
        <v>27191</v>
      </c>
      <c r="DE7" s="31">
        <f t="shared" si="37"/>
        <v>2843</v>
      </c>
      <c r="DF7" s="31">
        <f t="shared" si="37"/>
        <v>0</v>
      </c>
      <c r="DG7" s="31">
        <f t="shared" si="37"/>
        <v>16933</v>
      </c>
      <c r="DH7" s="31">
        <v>0</v>
      </c>
      <c r="DI7" s="30">
        <f t="shared" ref="DI7" si="38">SUM(DJ7:DM7)</f>
        <v>0</v>
      </c>
      <c r="DJ7" s="31">
        <v>0</v>
      </c>
      <c r="DK7" s="31">
        <v>0</v>
      </c>
      <c r="DL7" s="31">
        <v>0</v>
      </c>
      <c r="DM7" s="31">
        <v>0</v>
      </c>
    </row>
    <row r="8" spans="1:117">
      <c r="A8" s="32" t="s">
        <v>120</v>
      </c>
      <c r="B8" s="33" t="s">
        <v>123</v>
      </c>
      <c r="C8" s="32" t="s">
        <v>124</v>
      </c>
      <c r="D8" s="34">
        <v>17249</v>
      </c>
      <c r="E8" s="34">
        <v>12031</v>
      </c>
      <c r="F8" s="34">
        <v>0</v>
      </c>
      <c r="G8" s="34">
        <v>0</v>
      </c>
      <c r="H8" s="34">
        <v>0</v>
      </c>
      <c r="I8" s="34">
        <v>0</v>
      </c>
      <c r="J8" s="34">
        <v>8367</v>
      </c>
      <c r="K8" s="34">
        <v>0</v>
      </c>
      <c r="L8" s="34">
        <v>8367</v>
      </c>
      <c r="M8" s="34">
        <v>0</v>
      </c>
      <c r="N8" s="34">
        <v>406</v>
      </c>
      <c r="O8" s="34">
        <v>0</v>
      </c>
      <c r="P8" s="34">
        <v>406</v>
      </c>
      <c r="Q8" s="34">
        <v>0</v>
      </c>
      <c r="R8" s="34">
        <v>2037</v>
      </c>
      <c r="S8" s="34">
        <v>169</v>
      </c>
      <c r="T8" s="34">
        <v>1868</v>
      </c>
      <c r="U8" s="34">
        <v>0</v>
      </c>
      <c r="V8" s="34">
        <v>1079</v>
      </c>
      <c r="W8" s="34">
        <v>0</v>
      </c>
      <c r="X8" s="34">
        <v>1079</v>
      </c>
      <c r="Y8" s="34">
        <v>0</v>
      </c>
      <c r="Z8" s="34">
        <v>142</v>
      </c>
      <c r="AA8" s="34">
        <v>0</v>
      </c>
      <c r="AB8" s="34">
        <v>142</v>
      </c>
      <c r="AC8" s="34">
        <v>0</v>
      </c>
      <c r="AD8" s="34">
        <v>3976</v>
      </c>
      <c r="AE8" s="34">
        <v>0</v>
      </c>
      <c r="AF8" s="34">
        <v>0</v>
      </c>
      <c r="AG8" s="34">
        <v>0</v>
      </c>
      <c r="AH8" s="34">
        <v>0</v>
      </c>
      <c r="AI8" s="34">
        <v>3636</v>
      </c>
      <c r="AJ8" s="34">
        <v>0</v>
      </c>
      <c r="AK8" s="34">
        <v>0</v>
      </c>
      <c r="AL8" s="34">
        <v>3636</v>
      </c>
      <c r="AM8" s="34">
        <v>25</v>
      </c>
      <c r="AN8" s="34">
        <v>0</v>
      </c>
      <c r="AO8" s="34">
        <v>0</v>
      </c>
      <c r="AP8" s="34">
        <v>25</v>
      </c>
      <c r="AQ8" s="34">
        <v>5</v>
      </c>
      <c r="AR8" s="34">
        <v>0</v>
      </c>
      <c r="AS8" s="34">
        <v>0</v>
      </c>
      <c r="AT8" s="34">
        <v>5</v>
      </c>
      <c r="AU8" s="34">
        <v>33</v>
      </c>
      <c r="AV8" s="34">
        <v>0</v>
      </c>
      <c r="AW8" s="34">
        <v>0</v>
      </c>
      <c r="AX8" s="34">
        <v>33</v>
      </c>
      <c r="AY8" s="34">
        <v>277</v>
      </c>
      <c r="AZ8" s="34">
        <v>0</v>
      </c>
      <c r="BA8" s="34">
        <v>0</v>
      </c>
      <c r="BB8" s="34">
        <v>277</v>
      </c>
      <c r="BC8" s="34">
        <v>1242</v>
      </c>
      <c r="BD8" s="34">
        <v>617</v>
      </c>
      <c r="BE8" s="34">
        <v>0</v>
      </c>
      <c r="BF8" s="34">
        <v>128</v>
      </c>
      <c r="BG8" s="34">
        <v>10</v>
      </c>
      <c r="BH8" s="34">
        <v>0</v>
      </c>
      <c r="BI8" s="34">
        <v>19</v>
      </c>
      <c r="BJ8" s="34">
        <v>460</v>
      </c>
      <c r="BK8" s="34">
        <v>625</v>
      </c>
      <c r="BL8" s="34">
        <v>0</v>
      </c>
      <c r="BM8" s="34">
        <v>374</v>
      </c>
      <c r="BN8" s="34">
        <v>116</v>
      </c>
      <c r="BO8" s="34">
        <v>7</v>
      </c>
      <c r="BP8" s="34">
        <v>62</v>
      </c>
      <c r="BQ8" s="34">
        <v>66</v>
      </c>
      <c r="BR8" s="34">
        <v>12648</v>
      </c>
      <c r="BS8" s="34">
        <v>0</v>
      </c>
      <c r="BT8" s="34">
        <v>8495</v>
      </c>
      <c r="BU8" s="34">
        <v>416</v>
      </c>
      <c r="BV8" s="34">
        <v>2037</v>
      </c>
      <c r="BW8" s="34">
        <v>1098</v>
      </c>
      <c r="BX8" s="34">
        <v>602</v>
      </c>
      <c r="BY8" s="34">
        <v>12031</v>
      </c>
      <c r="BZ8" s="34">
        <v>0</v>
      </c>
      <c r="CA8" s="34">
        <v>8367</v>
      </c>
      <c r="CB8" s="34">
        <v>406</v>
      </c>
      <c r="CC8" s="34">
        <v>2037</v>
      </c>
      <c r="CD8" s="34">
        <v>1079</v>
      </c>
      <c r="CE8" s="34">
        <v>142</v>
      </c>
      <c r="CF8" s="34">
        <v>617</v>
      </c>
      <c r="CG8" s="34">
        <v>0</v>
      </c>
      <c r="CH8" s="34">
        <v>128</v>
      </c>
      <c r="CI8" s="34">
        <v>10</v>
      </c>
      <c r="CJ8" s="34">
        <v>0</v>
      </c>
      <c r="CK8" s="34">
        <v>19</v>
      </c>
      <c r="CL8" s="34">
        <v>460</v>
      </c>
      <c r="CM8" s="34">
        <v>4601</v>
      </c>
      <c r="CN8" s="34">
        <v>0</v>
      </c>
      <c r="CO8" s="34">
        <v>4010</v>
      </c>
      <c r="CP8" s="34">
        <v>141</v>
      </c>
      <c r="CQ8" s="34">
        <v>12</v>
      </c>
      <c r="CR8" s="34">
        <v>95</v>
      </c>
      <c r="CS8" s="34">
        <v>343</v>
      </c>
      <c r="CT8" s="34">
        <v>3976</v>
      </c>
      <c r="CU8" s="34">
        <v>0</v>
      </c>
      <c r="CV8" s="34">
        <v>3636</v>
      </c>
      <c r="CW8" s="34">
        <v>25</v>
      </c>
      <c r="CX8" s="34">
        <v>5</v>
      </c>
      <c r="CY8" s="34">
        <v>33</v>
      </c>
      <c r="CZ8" s="34">
        <v>277</v>
      </c>
      <c r="DA8" s="34">
        <v>625</v>
      </c>
      <c r="DB8" s="34">
        <v>0</v>
      </c>
      <c r="DC8" s="34">
        <v>374</v>
      </c>
      <c r="DD8" s="34">
        <v>116</v>
      </c>
      <c r="DE8" s="34">
        <v>7</v>
      </c>
      <c r="DF8" s="34">
        <v>62</v>
      </c>
      <c r="DG8" s="34">
        <v>66</v>
      </c>
      <c r="DH8" s="34">
        <v>0</v>
      </c>
      <c r="DI8" s="34">
        <v>0</v>
      </c>
      <c r="DJ8" s="34">
        <v>0</v>
      </c>
      <c r="DK8" s="34">
        <v>0</v>
      </c>
      <c r="DL8" s="34">
        <v>0</v>
      </c>
      <c r="DM8" s="34">
        <v>0</v>
      </c>
    </row>
    <row r="9" spans="1:117">
      <c r="A9" s="32" t="s">
        <v>120</v>
      </c>
      <c r="B9" s="33" t="s">
        <v>125</v>
      </c>
      <c r="C9" s="32" t="s">
        <v>126</v>
      </c>
      <c r="D9" s="34">
        <v>4501</v>
      </c>
      <c r="E9" s="34">
        <v>3427</v>
      </c>
      <c r="F9" s="34">
        <v>0</v>
      </c>
      <c r="G9" s="34">
        <v>0</v>
      </c>
      <c r="H9" s="34">
        <v>0</v>
      </c>
      <c r="I9" s="34">
        <v>0</v>
      </c>
      <c r="J9" s="34">
        <v>2340</v>
      </c>
      <c r="K9" s="34">
        <v>0</v>
      </c>
      <c r="L9" s="34">
        <v>2340</v>
      </c>
      <c r="M9" s="34">
        <v>0</v>
      </c>
      <c r="N9" s="34">
        <v>172</v>
      </c>
      <c r="O9" s="34">
        <v>0</v>
      </c>
      <c r="P9" s="34">
        <v>172</v>
      </c>
      <c r="Q9" s="34">
        <v>0</v>
      </c>
      <c r="R9" s="34">
        <v>483</v>
      </c>
      <c r="S9" s="34">
        <v>0</v>
      </c>
      <c r="T9" s="34">
        <v>483</v>
      </c>
      <c r="U9" s="34">
        <v>0</v>
      </c>
      <c r="V9" s="34">
        <v>363</v>
      </c>
      <c r="W9" s="34">
        <v>0</v>
      </c>
      <c r="X9" s="34">
        <v>363</v>
      </c>
      <c r="Y9" s="34">
        <v>0</v>
      </c>
      <c r="Z9" s="34">
        <v>69</v>
      </c>
      <c r="AA9" s="34">
        <v>0</v>
      </c>
      <c r="AB9" s="34">
        <v>69</v>
      </c>
      <c r="AC9" s="34">
        <v>0</v>
      </c>
      <c r="AD9" s="34">
        <v>681</v>
      </c>
      <c r="AE9" s="34">
        <v>0</v>
      </c>
      <c r="AF9" s="34">
        <v>0</v>
      </c>
      <c r="AG9" s="34">
        <v>0</v>
      </c>
      <c r="AH9" s="34">
        <v>0</v>
      </c>
      <c r="AI9" s="34">
        <v>608</v>
      </c>
      <c r="AJ9" s="34">
        <v>0</v>
      </c>
      <c r="AK9" s="34">
        <v>0</v>
      </c>
      <c r="AL9" s="34">
        <v>608</v>
      </c>
      <c r="AM9" s="34">
        <v>35</v>
      </c>
      <c r="AN9" s="34">
        <v>0</v>
      </c>
      <c r="AO9" s="34">
        <v>0</v>
      </c>
      <c r="AP9" s="34">
        <v>35</v>
      </c>
      <c r="AQ9" s="34">
        <v>0</v>
      </c>
      <c r="AR9" s="34">
        <v>0</v>
      </c>
      <c r="AS9" s="34">
        <v>0</v>
      </c>
      <c r="AT9" s="34">
        <v>0</v>
      </c>
      <c r="AU9" s="34">
        <v>36</v>
      </c>
      <c r="AV9" s="34">
        <v>0</v>
      </c>
      <c r="AW9" s="34">
        <v>0</v>
      </c>
      <c r="AX9" s="34">
        <v>36</v>
      </c>
      <c r="AY9" s="34">
        <v>2</v>
      </c>
      <c r="AZ9" s="34">
        <v>0</v>
      </c>
      <c r="BA9" s="34">
        <v>0</v>
      </c>
      <c r="BB9" s="34">
        <v>2</v>
      </c>
      <c r="BC9" s="34">
        <v>393</v>
      </c>
      <c r="BD9" s="34">
        <v>196</v>
      </c>
      <c r="BE9" s="34">
        <v>0</v>
      </c>
      <c r="BF9" s="34">
        <v>43</v>
      </c>
      <c r="BG9" s="34">
        <v>5</v>
      </c>
      <c r="BH9" s="34">
        <v>0</v>
      </c>
      <c r="BI9" s="34">
        <v>5</v>
      </c>
      <c r="BJ9" s="34">
        <v>143</v>
      </c>
      <c r="BK9" s="34">
        <v>197</v>
      </c>
      <c r="BL9" s="34">
        <v>0</v>
      </c>
      <c r="BM9" s="34">
        <v>166</v>
      </c>
      <c r="BN9" s="34">
        <v>9</v>
      </c>
      <c r="BO9" s="34">
        <v>0</v>
      </c>
      <c r="BP9" s="34">
        <v>14</v>
      </c>
      <c r="BQ9" s="34">
        <v>8</v>
      </c>
      <c r="BR9" s="34">
        <v>3623</v>
      </c>
      <c r="BS9" s="34">
        <v>0</v>
      </c>
      <c r="BT9" s="34">
        <v>2383</v>
      </c>
      <c r="BU9" s="34">
        <v>177</v>
      </c>
      <c r="BV9" s="34">
        <v>483</v>
      </c>
      <c r="BW9" s="34">
        <v>368</v>
      </c>
      <c r="BX9" s="34">
        <v>212</v>
      </c>
      <c r="BY9" s="34">
        <v>3427</v>
      </c>
      <c r="BZ9" s="34">
        <v>0</v>
      </c>
      <c r="CA9" s="34">
        <v>2340</v>
      </c>
      <c r="CB9" s="34">
        <v>172</v>
      </c>
      <c r="CC9" s="34">
        <v>483</v>
      </c>
      <c r="CD9" s="34">
        <v>363</v>
      </c>
      <c r="CE9" s="34">
        <v>69</v>
      </c>
      <c r="CF9" s="34">
        <v>196</v>
      </c>
      <c r="CG9" s="34">
        <v>0</v>
      </c>
      <c r="CH9" s="34">
        <v>43</v>
      </c>
      <c r="CI9" s="34">
        <v>5</v>
      </c>
      <c r="CJ9" s="34">
        <v>0</v>
      </c>
      <c r="CK9" s="34">
        <v>5</v>
      </c>
      <c r="CL9" s="34">
        <v>143</v>
      </c>
      <c r="CM9" s="34">
        <v>878</v>
      </c>
      <c r="CN9" s="34">
        <v>0</v>
      </c>
      <c r="CO9" s="34">
        <v>774</v>
      </c>
      <c r="CP9" s="34">
        <v>44</v>
      </c>
      <c r="CQ9" s="34">
        <v>0</v>
      </c>
      <c r="CR9" s="34">
        <v>50</v>
      </c>
      <c r="CS9" s="34">
        <v>10</v>
      </c>
      <c r="CT9" s="34">
        <v>681</v>
      </c>
      <c r="CU9" s="34">
        <v>0</v>
      </c>
      <c r="CV9" s="34">
        <v>608</v>
      </c>
      <c r="CW9" s="34">
        <v>35</v>
      </c>
      <c r="CX9" s="34">
        <v>0</v>
      </c>
      <c r="CY9" s="34">
        <v>36</v>
      </c>
      <c r="CZ9" s="34">
        <v>2</v>
      </c>
      <c r="DA9" s="34">
        <v>197</v>
      </c>
      <c r="DB9" s="34">
        <v>0</v>
      </c>
      <c r="DC9" s="34">
        <v>166</v>
      </c>
      <c r="DD9" s="34">
        <v>9</v>
      </c>
      <c r="DE9" s="34">
        <v>0</v>
      </c>
      <c r="DF9" s="34">
        <v>14</v>
      </c>
      <c r="DG9" s="34">
        <v>8</v>
      </c>
      <c r="DH9" s="34">
        <v>0</v>
      </c>
      <c r="DI9" s="34">
        <v>0</v>
      </c>
      <c r="DJ9" s="34">
        <v>0</v>
      </c>
      <c r="DK9" s="34">
        <v>0</v>
      </c>
      <c r="DL9" s="34">
        <v>0</v>
      </c>
      <c r="DM9" s="34">
        <v>0</v>
      </c>
    </row>
  </sheetData>
  <mergeCells count="20">
    <mergeCell ref="DL3:DL4"/>
    <mergeCell ref="DM3:DM4"/>
    <mergeCell ref="F4:I4"/>
    <mergeCell ref="J4:M4"/>
    <mergeCell ref="N4:Q4"/>
    <mergeCell ref="R4:U4"/>
    <mergeCell ref="V4:Y4"/>
    <mergeCell ref="Z4:AC4"/>
    <mergeCell ref="AE4:AH4"/>
    <mergeCell ref="AI4:AL4"/>
    <mergeCell ref="DK3:DK4"/>
    <mergeCell ref="A2:A6"/>
    <mergeCell ref="B2:B6"/>
    <mergeCell ref="C2:C6"/>
    <mergeCell ref="DI3:DI4"/>
    <mergeCell ref="DJ3:DJ4"/>
    <mergeCell ref="AM4:AP4"/>
    <mergeCell ref="AQ4:AT4"/>
    <mergeCell ref="AU4:AX4"/>
    <mergeCell ref="AY4:BB4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9"/>
  <sheetViews>
    <sheetView topLeftCell="CP1" workbookViewId="0">
      <selection activeCell="DC7" activeCellId="1" sqref="CV7:CZ7 DC7:DG7"/>
    </sheetView>
  </sheetViews>
  <sheetFormatPr defaultRowHeight="18"/>
  <sheetData>
    <row r="1" spans="1:117">
      <c r="A1" t="s">
        <v>128</v>
      </c>
    </row>
    <row r="2" spans="1:117" s="80" customFormat="1" ht="22.5" customHeight="1">
      <c r="A2" s="231" t="s">
        <v>84</v>
      </c>
      <c r="B2" s="231" t="s">
        <v>85</v>
      </c>
      <c r="C2" s="233" t="s">
        <v>86</v>
      </c>
      <c r="D2" s="69" t="s">
        <v>87</v>
      </c>
      <c r="E2" s="70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0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2"/>
      <c r="BD2" s="72"/>
      <c r="BE2" s="73"/>
      <c r="BF2" s="74"/>
      <c r="BG2" s="74"/>
      <c r="BH2" s="74"/>
      <c r="BI2" s="74"/>
      <c r="BJ2" s="74"/>
      <c r="BK2" s="72"/>
      <c r="BL2" s="73"/>
      <c r="BM2" s="74"/>
      <c r="BN2" s="74"/>
      <c r="BO2" s="74"/>
      <c r="BP2" s="74"/>
      <c r="BQ2" s="74"/>
      <c r="BR2" s="75" t="s">
        <v>88</v>
      </c>
      <c r="BS2" s="74"/>
      <c r="BT2" s="74"/>
      <c r="BU2" s="74"/>
      <c r="BV2" s="74"/>
      <c r="BW2" s="74"/>
      <c r="BX2" s="74"/>
      <c r="BY2" s="76"/>
      <c r="BZ2" s="76"/>
      <c r="CA2" s="76"/>
      <c r="CB2" s="76"/>
      <c r="CC2" s="76"/>
      <c r="CD2" s="76"/>
      <c r="CE2" s="76"/>
      <c r="CF2" s="72"/>
      <c r="CG2" s="74"/>
      <c r="CH2" s="74"/>
      <c r="CI2" s="74"/>
      <c r="CJ2" s="74"/>
      <c r="CK2" s="74"/>
      <c r="CL2" s="74"/>
      <c r="CM2" s="75" t="s">
        <v>89</v>
      </c>
      <c r="CN2" s="74"/>
      <c r="CO2" s="74"/>
      <c r="CP2" s="74"/>
      <c r="CQ2" s="74"/>
      <c r="CR2" s="74"/>
      <c r="CS2" s="74"/>
      <c r="CT2" s="76"/>
      <c r="CU2" s="76"/>
      <c r="CV2" s="76"/>
      <c r="CW2" s="76"/>
      <c r="CX2" s="76"/>
      <c r="CY2" s="76"/>
      <c r="CZ2" s="76"/>
      <c r="DA2" s="72"/>
      <c r="DB2" s="74"/>
      <c r="DC2" s="74"/>
      <c r="DD2" s="74"/>
      <c r="DE2" s="74"/>
      <c r="DF2" s="74"/>
      <c r="DG2" s="74"/>
      <c r="DH2" s="77" t="s">
        <v>90</v>
      </c>
      <c r="DI2" s="75" t="s">
        <v>91</v>
      </c>
      <c r="DJ2" s="78"/>
      <c r="DK2" s="78"/>
      <c r="DL2" s="78"/>
      <c r="DM2" s="79"/>
    </row>
    <row r="3" spans="1:117" s="80" customFormat="1" ht="22.5" customHeight="1">
      <c r="A3" s="232"/>
      <c r="B3" s="232"/>
      <c r="C3" s="234"/>
      <c r="D3" s="81"/>
      <c r="E3" s="82" t="s">
        <v>92</v>
      </c>
      <c r="F3" s="76"/>
      <c r="G3" s="76"/>
      <c r="H3" s="76"/>
      <c r="I3" s="76"/>
      <c r="J3" s="76"/>
      <c r="K3" s="71"/>
      <c r="L3" s="71"/>
      <c r="M3" s="71"/>
      <c r="N3" s="76"/>
      <c r="O3" s="71"/>
      <c r="P3" s="71"/>
      <c r="Q3" s="71"/>
      <c r="R3" s="76"/>
      <c r="S3" s="71"/>
      <c r="T3" s="71"/>
      <c r="U3" s="71"/>
      <c r="V3" s="76"/>
      <c r="W3" s="71"/>
      <c r="X3" s="71"/>
      <c r="Y3" s="71"/>
      <c r="Z3" s="76"/>
      <c r="AA3" s="71"/>
      <c r="AB3" s="71"/>
      <c r="AC3" s="83"/>
      <c r="AD3" s="82" t="s">
        <v>93</v>
      </c>
      <c r="AE3" s="76"/>
      <c r="AF3" s="76"/>
      <c r="AG3" s="76"/>
      <c r="AH3" s="76"/>
      <c r="AI3" s="76"/>
      <c r="AJ3" s="71"/>
      <c r="AK3" s="71"/>
      <c r="AL3" s="71"/>
      <c r="AM3" s="76"/>
      <c r="AN3" s="71"/>
      <c r="AO3" s="71"/>
      <c r="AP3" s="71"/>
      <c r="AQ3" s="76"/>
      <c r="AR3" s="71"/>
      <c r="AS3" s="71"/>
      <c r="AT3" s="71"/>
      <c r="AU3" s="76"/>
      <c r="AV3" s="71"/>
      <c r="AW3" s="71"/>
      <c r="AX3" s="71"/>
      <c r="AY3" s="76"/>
      <c r="AZ3" s="71"/>
      <c r="BA3" s="71"/>
      <c r="BB3" s="83"/>
      <c r="BC3" s="72" t="s">
        <v>94</v>
      </c>
      <c r="BD3" s="72"/>
      <c r="BE3" s="73"/>
      <c r="BF3" s="74"/>
      <c r="BG3" s="74"/>
      <c r="BH3" s="74"/>
      <c r="BI3" s="74"/>
      <c r="BJ3" s="74"/>
      <c r="BK3" s="72"/>
      <c r="BL3" s="73"/>
      <c r="BM3" s="74"/>
      <c r="BN3" s="74"/>
      <c r="BO3" s="74"/>
      <c r="BP3" s="74"/>
      <c r="BQ3" s="74"/>
      <c r="BR3" s="84"/>
      <c r="BS3" s="85" t="s">
        <v>95</v>
      </c>
      <c r="BT3" s="86"/>
      <c r="BU3" s="86"/>
      <c r="BV3" s="86"/>
      <c r="BW3" s="86"/>
      <c r="BX3" s="86"/>
      <c r="BY3" s="71"/>
      <c r="BZ3" s="76"/>
      <c r="CA3" s="76"/>
      <c r="CB3" s="76"/>
      <c r="CC3" s="76"/>
      <c r="CD3" s="76"/>
      <c r="CE3" s="76"/>
      <c r="CF3" s="72"/>
      <c r="CG3" s="74"/>
      <c r="CH3" s="74"/>
      <c r="CI3" s="74"/>
      <c r="CJ3" s="74"/>
      <c r="CK3" s="74"/>
      <c r="CL3" s="74"/>
      <c r="CM3" s="84"/>
      <c r="CN3" s="85" t="s">
        <v>96</v>
      </c>
      <c r="CO3" s="86"/>
      <c r="CP3" s="86"/>
      <c r="CQ3" s="86"/>
      <c r="CR3" s="86"/>
      <c r="CS3" s="86"/>
      <c r="CT3" s="71"/>
      <c r="CU3" s="76"/>
      <c r="CV3" s="76"/>
      <c r="CW3" s="76"/>
      <c r="CX3" s="76"/>
      <c r="CY3" s="76"/>
      <c r="CZ3" s="76"/>
      <c r="DA3" s="72"/>
      <c r="DB3" s="74"/>
      <c r="DC3" s="74"/>
      <c r="DD3" s="74"/>
      <c r="DE3" s="74"/>
      <c r="DF3" s="74"/>
      <c r="DG3" s="74"/>
      <c r="DH3" s="87"/>
      <c r="DI3" s="235" t="s">
        <v>97</v>
      </c>
      <c r="DJ3" s="236" t="s">
        <v>98</v>
      </c>
      <c r="DK3" s="236" t="s">
        <v>99</v>
      </c>
      <c r="DL3" s="236" t="s">
        <v>100</v>
      </c>
      <c r="DM3" s="236" t="s">
        <v>101</v>
      </c>
    </row>
    <row r="4" spans="1:117" s="80" customFormat="1" ht="22.5" customHeight="1">
      <c r="A4" s="232"/>
      <c r="B4" s="232"/>
      <c r="C4" s="234"/>
      <c r="D4" s="88"/>
      <c r="E4" s="81"/>
      <c r="F4" s="237" t="s">
        <v>102</v>
      </c>
      <c r="G4" s="238"/>
      <c r="H4" s="238"/>
      <c r="I4" s="239"/>
      <c r="J4" s="237" t="s">
        <v>103</v>
      </c>
      <c r="K4" s="238"/>
      <c r="L4" s="238"/>
      <c r="M4" s="239"/>
      <c r="N4" s="237" t="s">
        <v>104</v>
      </c>
      <c r="O4" s="238"/>
      <c r="P4" s="238"/>
      <c r="Q4" s="239"/>
      <c r="R4" s="237" t="s">
        <v>105</v>
      </c>
      <c r="S4" s="238"/>
      <c r="T4" s="238"/>
      <c r="U4" s="239"/>
      <c r="V4" s="237" t="s">
        <v>106</v>
      </c>
      <c r="W4" s="238"/>
      <c r="X4" s="238"/>
      <c r="Y4" s="239"/>
      <c r="Z4" s="237" t="s">
        <v>107</v>
      </c>
      <c r="AA4" s="238"/>
      <c r="AB4" s="238"/>
      <c r="AC4" s="239"/>
      <c r="AD4" s="81"/>
      <c r="AE4" s="237" t="s">
        <v>102</v>
      </c>
      <c r="AF4" s="238"/>
      <c r="AG4" s="238"/>
      <c r="AH4" s="239"/>
      <c r="AI4" s="237" t="s">
        <v>103</v>
      </c>
      <c r="AJ4" s="238"/>
      <c r="AK4" s="238"/>
      <c r="AL4" s="239"/>
      <c r="AM4" s="237" t="s">
        <v>104</v>
      </c>
      <c r="AN4" s="238"/>
      <c r="AO4" s="238"/>
      <c r="AP4" s="239"/>
      <c r="AQ4" s="237" t="s">
        <v>105</v>
      </c>
      <c r="AR4" s="238"/>
      <c r="AS4" s="238"/>
      <c r="AT4" s="239"/>
      <c r="AU4" s="237" t="s">
        <v>106</v>
      </c>
      <c r="AV4" s="238"/>
      <c r="AW4" s="238"/>
      <c r="AX4" s="239"/>
      <c r="AY4" s="237" t="s">
        <v>107</v>
      </c>
      <c r="AZ4" s="238"/>
      <c r="BA4" s="238"/>
      <c r="BB4" s="239"/>
      <c r="BC4" s="89"/>
      <c r="BD4" s="82" t="s">
        <v>108</v>
      </c>
      <c r="BE4" s="70"/>
      <c r="BF4" s="70"/>
      <c r="BG4" s="70"/>
      <c r="BH4" s="70"/>
      <c r="BI4" s="70"/>
      <c r="BJ4" s="90"/>
      <c r="BK4" s="91" t="s">
        <v>109</v>
      </c>
      <c r="BL4" s="70"/>
      <c r="BM4" s="70"/>
      <c r="BN4" s="70"/>
      <c r="BO4" s="70"/>
      <c r="BP4" s="70"/>
      <c r="BQ4" s="70"/>
      <c r="BR4" s="89"/>
      <c r="BS4" s="92"/>
      <c r="BT4" s="93"/>
      <c r="BU4" s="93"/>
      <c r="BV4" s="93"/>
      <c r="BW4" s="93"/>
      <c r="BX4" s="94"/>
      <c r="BY4" s="82" t="s">
        <v>92</v>
      </c>
      <c r="BZ4" s="91"/>
      <c r="CA4" s="70"/>
      <c r="CB4" s="70"/>
      <c r="CC4" s="70"/>
      <c r="CD4" s="70"/>
      <c r="CE4" s="90"/>
      <c r="CF4" s="91" t="s">
        <v>110</v>
      </c>
      <c r="CG4" s="70"/>
      <c r="CH4" s="70"/>
      <c r="CI4" s="70"/>
      <c r="CJ4" s="70"/>
      <c r="CK4" s="70"/>
      <c r="CL4" s="90"/>
      <c r="CM4" s="89"/>
      <c r="CN4" s="92"/>
      <c r="CO4" s="93"/>
      <c r="CP4" s="93"/>
      <c r="CQ4" s="93"/>
      <c r="CR4" s="93"/>
      <c r="CS4" s="94"/>
      <c r="CT4" s="82" t="s">
        <v>93</v>
      </c>
      <c r="CU4" s="91"/>
      <c r="CV4" s="70"/>
      <c r="CW4" s="70"/>
      <c r="CX4" s="70"/>
      <c r="CY4" s="70"/>
      <c r="CZ4" s="90"/>
      <c r="DA4" s="91" t="s">
        <v>110</v>
      </c>
      <c r="DB4" s="70"/>
      <c r="DC4" s="70"/>
      <c r="DD4" s="70"/>
      <c r="DE4" s="70"/>
      <c r="DF4" s="70"/>
      <c r="DG4" s="90"/>
      <c r="DH4" s="87"/>
      <c r="DI4" s="235"/>
      <c r="DJ4" s="235"/>
      <c r="DK4" s="235"/>
      <c r="DL4" s="235"/>
      <c r="DM4" s="235"/>
    </row>
    <row r="5" spans="1:117" s="80" customFormat="1" ht="22.5" customHeight="1">
      <c r="A5" s="232"/>
      <c r="B5" s="232"/>
      <c r="C5" s="234"/>
      <c r="D5" s="88" t="s">
        <v>97</v>
      </c>
      <c r="E5" s="81" t="s">
        <v>97</v>
      </c>
      <c r="F5" s="81" t="s">
        <v>97</v>
      </c>
      <c r="G5" s="95" t="s">
        <v>98</v>
      </c>
      <c r="H5" s="95" t="s">
        <v>99</v>
      </c>
      <c r="I5" s="95" t="s">
        <v>100</v>
      </c>
      <c r="J5" s="81" t="s">
        <v>97</v>
      </c>
      <c r="K5" s="95" t="s">
        <v>98</v>
      </c>
      <c r="L5" s="95" t="s">
        <v>99</v>
      </c>
      <c r="M5" s="95" t="s">
        <v>100</v>
      </c>
      <c r="N5" s="81" t="s">
        <v>97</v>
      </c>
      <c r="O5" s="95" t="s">
        <v>98</v>
      </c>
      <c r="P5" s="95" t="s">
        <v>99</v>
      </c>
      <c r="Q5" s="95" t="s">
        <v>100</v>
      </c>
      <c r="R5" s="81" t="s">
        <v>97</v>
      </c>
      <c r="S5" s="95" t="s">
        <v>98</v>
      </c>
      <c r="T5" s="95" t="s">
        <v>99</v>
      </c>
      <c r="U5" s="95" t="s">
        <v>100</v>
      </c>
      <c r="V5" s="81" t="s">
        <v>97</v>
      </c>
      <c r="W5" s="95" t="s">
        <v>98</v>
      </c>
      <c r="X5" s="95" t="s">
        <v>99</v>
      </c>
      <c r="Y5" s="95" t="s">
        <v>100</v>
      </c>
      <c r="Z5" s="81" t="s">
        <v>97</v>
      </c>
      <c r="AA5" s="95" t="s">
        <v>98</v>
      </c>
      <c r="AB5" s="95" t="s">
        <v>99</v>
      </c>
      <c r="AC5" s="95" t="s">
        <v>100</v>
      </c>
      <c r="AD5" s="81" t="s">
        <v>97</v>
      </c>
      <c r="AE5" s="81" t="s">
        <v>97</v>
      </c>
      <c r="AF5" s="95" t="s">
        <v>98</v>
      </c>
      <c r="AG5" s="95" t="s">
        <v>99</v>
      </c>
      <c r="AH5" s="95" t="s">
        <v>100</v>
      </c>
      <c r="AI5" s="81" t="s">
        <v>97</v>
      </c>
      <c r="AJ5" s="95" t="s">
        <v>98</v>
      </c>
      <c r="AK5" s="95" t="s">
        <v>99</v>
      </c>
      <c r="AL5" s="95" t="s">
        <v>100</v>
      </c>
      <c r="AM5" s="81" t="s">
        <v>97</v>
      </c>
      <c r="AN5" s="95" t="s">
        <v>98</v>
      </c>
      <c r="AO5" s="95" t="s">
        <v>99</v>
      </c>
      <c r="AP5" s="95" t="s">
        <v>100</v>
      </c>
      <c r="AQ5" s="81" t="s">
        <v>97</v>
      </c>
      <c r="AR5" s="95" t="s">
        <v>98</v>
      </c>
      <c r="AS5" s="95" t="s">
        <v>99</v>
      </c>
      <c r="AT5" s="95" t="s">
        <v>100</v>
      </c>
      <c r="AU5" s="81" t="s">
        <v>97</v>
      </c>
      <c r="AV5" s="95" t="s">
        <v>98</v>
      </c>
      <c r="AW5" s="95" t="s">
        <v>99</v>
      </c>
      <c r="AX5" s="95" t="s">
        <v>100</v>
      </c>
      <c r="AY5" s="81" t="s">
        <v>97</v>
      </c>
      <c r="AZ5" s="95" t="s">
        <v>98</v>
      </c>
      <c r="BA5" s="95" t="s">
        <v>99</v>
      </c>
      <c r="BB5" s="95" t="s">
        <v>100</v>
      </c>
      <c r="BC5" s="88" t="s">
        <v>97</v>
      </c>
      <c r="BD5" s="88" t="s">
        <v>97</v>
      </c>
      <c r="BE5" s="88" t="s">
        <v>111</v>
      </c>
      <c r="BF5" s="88" t="s">
        <v>112</v>
      </c>
      <c r="BG5" s="88" t="s">
        <v>113</v>
      </c>
      <c r="BH5" s="88" t="s">
        <v>114</v>
      </c>
      <c r="BI5" s="88" t="s">
        <v>115</v>
      </c>
      <c r="BJ5" s="88" t="s">
        <v>116</v>
      </c>
      <c r="BK5" s="88" t="s">
        <v>97</v>
      </c>
      <c r="BL5" s="88" t="s">
        <v>111</v>
      </c>
      <c r="BM5" s="88" t="s">
        <v>112</v>
      </c>
      <c r="BN5" s="88" t="s">
        <v>113</v>
      </c>
      <c r="BO5" s="88" t="s">
        <v>114</v>
      </c>
      <c r="BP5" s="88" t="s">
        <v>115</v>
      </c>
      <c r="BQ5" s="89" t="s">
        <v>116</v>
      </c>
      <c r="BR5" s="88" t="s">
        <v>97</v>
      </c>
      <c r="BS5" s="96" t="s">
        <v>111</v>
      </c>
      <c r="BT5" s="96" t="s">
        <v>112</v>
      </c>
      <c r="BU5" s="96" t="s">
        <v>113</v>
      </c>
      <c r="BV5" s="96" t="s">
        <v>114</v>
      </c>
      <c r="BW5" s="96" t="s">
        <v>115</v>
      </c>
      <c r="BX5" s="96" t="s">
        <v>116</v>
      </c>
      <c r="BY5" s="88" t="s">
        <v>97</v>
      </c>
      <c r="BZ5" s="96" t="s">
        <v>111</v>
      </c>
      <c r="CA5" s="88" t="s">
        <v>112</v>
      </c>
      <c r="CB5" s="88" t="s">
        <v>113</v>
      </c>
      <c r="CC5" s="88" t="s">
        <v>114</v>
      </c>
      <c r="CD5" s="88" t="s">
        <v>115</v>
      </c>
      <c r="CE5" s="88" t="s">
        <v>116</v>
      </c>
      <c r="CF5" s="88" t="s">
        <v>97</v>
      </c>
      <c r="CG5" s="88" t="s">
        <v>111</v>
      </c>
      <c r="CH5" s="88" t="s">
        <v>112</v>
      </c>
      <c r="CI5" s="88" t="s">
        <v>113</v>
      </c>
      <c r="CJ5" s="88" t="s">
        <v>114</v>
      </c>
      <c r="CK5" s="88" t="s">
        <v>115</v>
      </c>
      <c r="CL5" s="88" t="s">
        <v>116</v>
      </c>
      <c r="CM5" s="88" t="s">
        <v>97</v>
      </c>
      <c r="CN5" s="96" t="s">
        <v>111</v>
      </c>
      <c r="CO5" s="96" t="s">
        <v>112</v>
      </c>
      <c r="CP5" s="96" t="s">
        <v>113</v>
      </c>
      <c r="CQ5" s="96" t="s">
        <v>114</v>
      </c>
      <c r="CR5" s="96" t="s">
        <v>115</v>
      </c>
      <c r="CS5" s="96" t="s">
        <v>116</v>
      </c>
      <c r="CT5" s="88" t="s">
        <v>97</v>
      </c>
      <c r="CU5" s="96" t="s">
        <v>111</v>
      </c>
      <c r="CV5" s="88" t="s">
        <v>112</v>
      </c>
      <c r="CW5" s="88" t="s">
        <v>113</v>
      </c>
      <c r="CX5" s="88" t="s">
        <v>114</v>
      </c>
      <c r="CY5" s="88" t="s">
        <v>115</v>
      </c>
      <c r="CZ5" s="88" t="s">
        <v>116</v>
      </c>
      <c r="DA5" s="88" t="s">
        <v>97</v>
      </c>
      <c r="DB5" s="88" t="s">
        <v>111</v>
      </c>
      <c r="DC5" s="88" t="s">
        <v>112</v>
      </c>
      <c r="DD5" s="88" t="s">
        <v>113</v>
      </c>
      <c r="DE5" s="88" t="s">
        <v>114</v>
      </c>
      <c r="DF5" s="88" t="s">
        <v>115</v>
      </c>
      <c r="DG5" s="88" t="s">
        <v>116</v>
      </c>
      <c r="DH5" s="87"/>
      <c r="DI5" s="81"/>
      <c r="DJ5" s="81"/>
      <c r="DK5" s="81"/>
      <c r="DL5" s="81"/>
      <c r="DM5" s="81"/>
    </row>
    <row r="6" spans="1:117" s="101" customFormat="1" ht="13.5" customHeight="1">
      <c r="A6" s="232"/>
      <c r="B6" s="232"/>
      <c r="C6" s="234"/>
      <c r="D6" s="97" t="s">
        <v>117</v>
      </c>
      <c r="E6" s="98" t="s">
        <v>117</v>
      </c>
      <c r="F6" s="98" t="s">
        <v>117</v>
      </c>
      <c r="G6" s="99" t="s">
        <v>117</v>
      </c>
      <c r="H6" s="99" t="s">
        <v>117</v>
      </c>
      <c r="I6" s="99" t="s">
        <v>117</v>
      </c>
      <c r="J6" s="98" t="s">
        <v>117</v>
      </c>
      <c r="K6" s="99" t="s">
        <v>117</v>
      </c>
      <c r="L6" s="99" t="s">
        <v>117</v>
      </c>
      <c r="M6" s="99" t="s">
        <v>117</v>
      </c>
      <c r="N6" s="98" t="s">
        <v>117</v>
      </c>
      <c r="O6" s="99" t="s">
        <v>117</v>
      </c>
      <c r="P6" s="99" t="s">
        <v>117</v>
      </c>
      <c r="Q6" s="99" t="s">
        <v>117</v>
      </c>
      <c r="R6" s="98" t="s">
        <v>117</v>
      </c>
      <c r="S6" s="99" t="s">
        <v>117</v>
      </c>
      <c r="T6" s="99" t="s">
        <v>117</v>
      </c>
      <c r="U6" s="99" t="s">
        <v>117</v>
      </c>
      <c r="V6" s="98" t="s">
        <v>117</v>
      </c>
      <c r="W6" s="99" t="s">
        <v>117</v>
      </c>
      <c r="X6" s="99" t="s">
        <v>117</v>
      </c>
      <c r="Y6" s="99" t="s">
        <v>117</v>
      </c>
      <c r="Z6" s="98" t="s">
        <v>117</v>
      </c>
      <c r="AA6" s="99" t="s">
        <v>117</v>
      </c>
      <c r="AB6" s="99" t="s">
        <v>117</v>
      </c>
      <c r="AC6" s="99" t="s">
        <v>117</v>
      </c>
      <c r="AD6" s="98" t="s">
        <v>117</v>
      </c>
      <c r="AE6" s="98" t="s">
        <v>117</v>
      </c>
      <c r="AF6" s="99" t="s">
        <v>117</v>
      </c>
      <c r="AG6" s="99" t="s">
        <v>117</v>
      </c>
      <c r="AH6" s="99" t="s">
        <v>117</v>
      </c>
      <c r="AI6" s="98" t="s">
        <v>117</v>
      </c>
      <c r="AJ6" s="99" t="s">
        <v>117</v>
      </c>
      <c r="AK6" s="99" t="s">
        <v>117</v>
      </c>
      <c r="AL6" s="99" t="s">
        <v>117</v>
      </c>
      <c r="AM6" s="98" t="s">
        <v>117</v>
      </c>
      <c r="AN6" s="99" t="s">
        <v>117</v>
      </c>
      <c r="AO6" s="99" t="s">
        <v>117</v>
      </c>
      <c r="AP6" s="99" t="s">
        <v>117</v>
      </c>
      <c r="AQ6" s="98" t="s">
        <v>117</v>
      </c>
      <c r="AR6" s="99" t="s">
        <v>117</v>
      </c>
      <c r="AS6" s="99" t="s">
        <v>117</v>
      </c>
      <c r="AT6" s="99" t="s">
        <v>117</v>
      </c>
      <c r="AU6" s="98" t="s">
        <v>117</v>
      </c>
      <c r="AV6" s="99" t="s">
        <v>117</v>
      </c>
      <c r="AW6" s="99" t="s">
        <v>117</v>
      </c>
      <c r="AX6" s="99" t="s">
        <v>117</v>
      </c>
      <c r="AY6" s="98" t="s">
        <v>117</v>
      </c>
      <c r="AZ6" s="99" t="s">
        <v>117</v>
      </c>
      <c r="BA6" s="99" t="s">
        <v>117</v>
      </c>
      <c r="BB6" s="99" t="s">
        <v>117</v>
      </c>
      <c r="BC6" s="97" t="s">
        <v>117</v>
      </c>
      <c r="BD6" s="97" t="s">
        <v>117</v>
      </c>
      <c r="BE6" s="97" t="s">
        <v>117</v>
      </c>
      <c r="BF6" s="97" t="s">
        <v>117</v>
      </c>
      <c r="BG6" s="97" t="s">
        <v>117</v>
      </c>
      <c r="BH6" s="97" t="s">
        <v>117</v>
      </c>
      <c r="BI6" s="97" t="s">
        <v>117</v>
      </c>
      <c r="BJ6" s="97" t="s">
        <v>117</v>
      </c>
      <c r="BK6" s="97" t="s">
        <v>117</v>
      </c>
      <c r="BL6" s="97" t="s">
        <v>117</v>
      </c>
      <c r="BM6" s="97" t="s">
        <v>117</v>
      </c>
      <c r="BN6" s="97" t="s">
        <v>117</v>
      </c>
      <c r="BO6" s="97" t="s">
        <v>117</v>
      </c>
      <c r="BP6" s="97" t="s">
        <v>117</v>
      </c>
      <c r="BQ6" s="100" t="s">
        <v>117</v>
      </c>
      <c r="BR6" s="97" t="s">
        <v>117</v>
      </c>
      <c r="BS6" s="97" t="s">
        <v>117</v>
      </c>
      <c r="BT6" s="97" t="s">
        <v>117</v>
      </c>
      <c r="BU6" s="97" t="s">
        <v>117</v>
      </c>
      <c r="BV6" s="97" t="s">
        <v>117</v>
      </c>
      <c r="BW6" s="97" t="s">
        <v>117</v>
      </c>
      <c r="BX6" s="97" t="s">
        <v>117</v>
      </c>
      <c r="BY6" s="97" t="s">
        <v>117</v>
      </c>
      <c r="BZ6" s="98" t="s">
        <v>117</v>
      </c>
      <c r="CA6" s="98" t="s">
        <v>117</v>
      </c>
      <c r="CB6" s="98" t="s">
        <v>117</v>
      </c>
      <c r="CC6" s="98" t="s">
        <v>117</v>
      </c>
      <c r="CD6" s="98" t="s">
        <v>117</v>
      </c>
      <c r="CE6" s="98" t="s">
        <v>117</v>
      </c>
      <c r="CF6" s="97" t="s">
        <v>117</v>
      </c>
      <c r="CG6" s="97" t="s">
        <v>117</v>
      </c>
      <c r="CH6" s="97" t="s">
        <v>117</v>
      </c>
      <c r="CI6" s="97" t="s">
        <v>117</v>
      </c>
      <c r="CJ6" s="97" t="s">
        <v>117</v>
      </c>
      <c r="CK6" s="97" t="s">
        <v>117</v>
      </c>
      <c r="CL6" s="97" t="s">
        <v>117</v>
      </c>
      <c r="CM6" s="97" t="s">
        <v>117</v>
      </c>
      <c r="CN6" s="97" t="s">
        <v>117</v>
      </c>
      <c r="CO6" s="97" t="s">
        <v>117</v>
      </c>
      <c r="CP6" s="97" t="s">
        <v>117</v>
      </c>
      <c r="CQ6" s="97" t="s">
        <v>117</v>
      </c>
      <c r="CR6" s="97" t="s">
        <v>117</v>
      </c>
      <c r="CS6" s="97" t="s">
        <v>117</v>
      </c>
      <c r="CT6" s="97" t="s">
        <v>117</v>
      </c>
      <c r="CU6" s="98" t="s">
        <v>117</v>
      </c>
      <c r="CV6" s="98" t="s">
        <v>117</v>
      </c>
      <c r="CW6" s="98" t="s">
        <v>117</v>
      </c>
      <c r="CX6" s="98" t="s">
        <v>117</v>
      </c>
      <c r="CY6" s="98" t="s">
        <v>117</v>
      </c>
      <c r="CZ6" s="98" t="s">
        <v>117</v>
      </c>
      <c r="DA6" s="97" t="s">
        <v>117</v>
      </c>
      <c r="DB6" s="97" t="s">
        <v>117</v>
      </c>
      <c r="DC6" s="97" t="s">
        <v>117</v>
      </c>
      <c r="DD6" s="97" t="s">
        <v>117</v>
      </c>
      <c r="DE6" s="97" t="s">
        <v>117</v>
      </c>
      <c r="DF6" s="97" t="s">
        <v>117</v>
      </c>
      <c r="DG6" s="97" t="s">
        <v>117</v>
      </c>
      <c r="DH6" s="97" t="s">
        <v>117</v>
      </c>
      <c r="DI6" s="98" t="s">
        <v>81</v>
      </c>
      <c r="DJ6" s="97" t="s">
        <v>117</v>
      </c>
      <c r="DK6" s="97" t="s">
        <v>117</v>
      </c>
      <c r="DL6" s="97" t="s">
        <v>117</v>
      </c>
      <c r="DM6" s="97" t="s">
        <v>117</v>
      </c>
    </row>
    <row r="7" spans="1:117">
      <c r="A7" s="102" t="s">
        <v>129</v>
      </c>
      <c r="B7" s="103" t="s">
        <v>130</v>
      </c>
      <c r="C7" s="102" t="s">
        <v>131</v>
      </c>
      <c r="D7" s="104">
        <f t="shared" ref="D7" si="0">SUM(E7,AD7,BC7)</f>
        <v>598659</v>
      </c>
      <c r="E7" s="104">
        <f t="shared" ref="E7" si="1">SUM(F7,J7,N7,R7,V7,Z7)</f>
        <v>390581</v>
      </c>
      <c r="F7" s="104">
        <f t="shared" ref="F7" si="2">SUM(G7:I7)</f>
        <v>0</v>
      </c>
      <c r="G7" s="104">
        <v>0</v>
      </c>
      <c r="H7" s="104">
        <v>0</v>
      </c>
      <c r="I7" s="104">
        <v>0</v>
      </c>
      <c r="J7" s="104">
        <f t="shared" ref="J7" si="3">SUM(K7:M7)</f>
        <v>250535</v>
      </c>
      <c r="K7" s="104">
        <v>133187</v>
      </c>
      <c r="L7" s="104">
        <v>117348</v>
      </c>
      <c r="M7" s="104">
        <v>0</v>
      </c>
      <c r="N7" s="104">
        <f t="shared" ref="N7" si="4">SUM(O7:Q7)</f>
        <v>17855</v>
      </c>
      <c r="O7" s="104">
        <v>8</v>
      </c>
      <c r="P7" s="104">
        <v>17847</v>
      </c>
      <c r="Q7" s="104">
        <v>0</v>
      </c>
      <c r="R7" s="104">
        <f t="shared" ref="R7" si="5">SUM(S7:U7)</f>
        <v>107668</v>
      </c>
      <c r="S7" s="104">
        <v>10763</v>
      </c>
      <c r="T7" s="104">
        <v>96905</v>
      </c>
      <c r="U7" s="104">
        <v>0</v>
      </c>
      <c r="V7" s="104">
        <f t="shared" ref="V7" si="6">SUM(W7:Y7)</f>
        <v>3497</v>
      </c>
      <c r="W7" s="104">
        <v>2722</v>
      </c>
      <c r="X7" s="104">
        <v>775</v>
      </c>
      <c r="Y7" s="104">
        <v>0</v>
      </c>
      <c r="Z7" s="104">
        <f t="shared" ref="Z7" si="7">SUM(AA7:AC7)</f>
        <v>11026</v>
      </c>
      <c r="AA7" s="104">
        <v>0</v>
      </c>
      <c r="AB7" s="104">
        <v>11026</v>
      </c>
      <c r="AC7" s="104">
        <v>0</v>
      </c>
      <c r="AD7" s="104">
        <f t="shared" ref="AD7" si="8">SUM(AE7,AI7,AM7,AQ7,AU7,AY7)</f>
        <v>142950</v>
      </c>
      <c r="AE7" s="104">
        <f t="shared" ref="AE7" si="9">SUM(AF7:AH7)</f>
        <v>0</v>
      </c>
      <c r="AF7" s="104">
        <v>0</v>
      </c>
      <c r="AG7" s="104">
        <v>0</v>
      </c>
      <c r="AH7" s="104">
        <v>0</v>
      </c>
      <c r="AI7" s="104">
        <f t="shared" ref="AI7" si="10">SUM(AJ7:AL7)</f>
        <v>130913</v>
      </c>
      <c r="AJ7" s="104">
        <v>0</v>
      </c>
      <c r="AK7" s="104">
        <v>0</v>
      </c>
      <c r="AL7" s="104">
        <v>130913</v>
      </c>
      <c r="AM7" s="104">
        <f t="shared" ref="AM7" si="11">SUM(AN7:AP7)</f>
        <v>204</v>
      </c>
      <c r="AN7" s="104">
        <v>0</v>
      </c>
      <c r="AO7" s="104">
        <v>0</v>
      </c>
      <c r="AP7" s="104">
        <v>204</v>
      </c>
      <c r="AQ7" s="104">
        <f t="shared" ref="AQ7" si="12">SUM(AR7:AT7)</f>
        <v>9552</v>
      </c>
      <c r="AR7" s="104">
        <v>0</v>
      </c>
      <c r="AS7" s="104">
        <v>0</v>
      </c>
      <c r="AT7" s="104">
        <v>9552</v>
      </c>
      <c r="AU7" s="104">
        <f t="shared" ref="AU7" si="13">SUM(AV7:AX7)</f>
        <v>0</v>
      </c>
      <c r="AV7" s="104">
        <v>0</v>
      </c>
      <c r="AW7" s="104">
        <v>0</v>
      </c>
      <c r="AX7" s="104">
        <v>0</v>
      </c>
      <c r="AY7" s="104">
        <f t="shared" ref="AY7" si="14">SUM(AZ7:BB7)</f>
        <v>2281</v>
      </c>
      <c r="AZ7" s="104">
        <v>0</v>
      </c>
      <c r="BA7" s="104">
        <v>0</v>
      </c>
      <c r="BB7" s="104">
        <v>2281</v>
      </c>
      <c r="BC7" s="104">
        <f t="shared" ref="BC7" si="15">SUM(BD7,BK7)</f>
        <v>65128</v>
      </c>
      <c r="BD7" s="104">
        <f t="shared" ref="BD7" si="16">SUM(BE7:BJ7)</f>
        <v>0</v>
      </c>
      <c r="BE7" s="104">
        <v>0</v>
      </c>
      <c r="BF7" s="104">
        <v>0</v>
      </c>
      <c r="BG7" s="104">
        <v>0</v>
      </c>
      <c r="BH7" s="104">
        <v>0</v>
      </c>
      <c r="BI7" s="104">
        <v>0</v>
      </c>
      <c r="BJ7" s="104">
        <v>0</v>
      </c>
      <c r="BK7" s="104">
        <f t="shared" ref="BK7" si="17">SUM(BL7:BQ7)</f>
        <v>65128</v>
      </c>
      <c r="BL7" s="104">
        <v>0</v>
      </c>
      <c r="BM7" s="104">
        <v>18305</v>
      </c>
      <c r="BN7" s="104">
        <v>23632</v>
      </c>
      <c r="BO7" s="104">
        <v>2793</v>
      </c>
      <c r="BP7" s="104">
        <v>0</v>
      </c>
      <c r="BQ7" s="104">
        <v>20398</v>
      </c>
      <c r="BR7" s="104">
        <f t="shared" ref="BR7:BX7" si="18">SUM(BY7,CF7)</f>
        <v>390581</v>
      </c>
      <c r="BS7" s="104">
        <f t="shared" si="18"/>
        <v>0</v>
      </c>
      <c r="BT7" s="104">
        <f t="shared" si="18"/>
        <v>250535</v>
      </c>
      <c r="BU7" s="104">
        <f t="shared" si="18"/>
        <v>17855</v>
      </c>
      <c r="BV7" s="104">
        <f t="shared" si="18"/>
        <v>107668</v>
      </c>
      <c r="BW7" s="104">
        <f t="shared" si="18"/>
        <v>3497</v>
      </c>
      <c r="BX7" s="104">
        <f t="shared" si="18"/>
        <v>11026</v>
      </c>
      <c r="BY7" s="104">
        <f t="shared" ref="BY7" si="19">SUM(BZ7:CE7)</f>
        <v>390581</v>
      </c>
      <c r="BZ7" s="104">
        <f t="shared" ref="BZ7" si="20">F7</f>
        <v>0</v>
      </c>
      <c r="CA7" s="104">
        <f t="shared" ref="CA7" si="21">J7</f>
        <v>250535</v>
      </c>
      <c r="CB7" s="104">
        <f t="shared" ref="CB7" si="22">N7</f>
        <v>17855</v>
      </c>
      <c r="CC7" s="104">
        <f t="shared" ref="CC7" si="23">R7</f>
        <v>107668</v>
      </c>
      <c r="CD7" s="104">
        <f t="shared" ref="CD7" si="24">V7</f>
        <v>3497</v>
      </c>
      <c r="CE7" s="104">
        <f t="shared" ref="CE7" si="25">Z7</f>
        <v>11026</v>
      </c>
      <c r="CF7" s="104">
        <f t="shared" ref="CF7" si="26">SUM(CG7:CL7)</f>
        <v>0</v>
      </c>
      <c r="CG7" s="104">
        <f t="shared" ref="CG7:CL7" si="27">BE7</f>
        <v>0</v>
      </c>
      <c r="CH7" s="104">
        <f t="shared" si="27"/>
        <v>0</v>
      </c>
      <c r="CI7" s="104">
        <f t="shared" si="27"/>
        <v>0</v>
      </c>
      <c r="CJ7" s="104">
        <f t="shared" si="27"/>
        <v>0</v>
      </c>
      <c r="CK7" s="104">
        <f t="shared" si="27"/>
        <v>0</v>
      </c>
      <c r="CL7" s="104">
        <f t="shared" si="27"/>
        <v>0</v>
      </c>
      <c r="CM7" s="104">
        <f t="shared" ref="CM7:CS7" si="28">SUM(CT7,DA7)</f>
        <v>208078</v>
      </c>
      <c r="CN7" s="104">
        <f t="shared" si="28"/>
        <v>0</v>
      </c>
      <c r="CO7" s="104">
        <f t="shared" si="28"/>
        <v>149218</v>
      </c>
      <c r="CP7" s="104">
        <f t="shared" si="28"/>
        <v>23836</v>
      </c>
      <c r="CQ7" s="104">
        <f t="shared" si="28"/>
        <v>12345</v>
      </c>
      <c r="CR7" s="104">
        <f t="shared" si="28"/>
        <v>0</v>
      </c>
      <c r="CS7" s="104">
        <f t="shared" si="28"/>
        <v>22679</v>
      </c>
      <c r="CT7" s="104">
        <f t="shared" ref="CT7" si="29">SUM(CU7:CZ7)</f>
        <v>142950</v>
      </c>
      <c r="CU7" s="104">
        <f t="shared" ref="CU7" si="30">AE7</f>
        <v>0</v>
      </c>
      <c r="CV7" s="104">
        <f t="shared" ref="CV7" si="31">AI7</f>
        <v>130913</v>
      </c>
      <c r="CW7" s="104">
        <f t="shared" ref="CW7" si="32">AM7</f>
        <v>204</v>
      </c>
      <c r="CX7" s="104">
        <f t="shared" ref="CX7" si="33">AQ7</f>
        <v>9552</v>
      </c>
      <c r="CY7" s="104">
        <f t="shared" ref="CY7" si="34">AU7</f>
        <v>0</v>
      </c>
      <c r="CZ7" s="104">
        <f t="shared" ref="CZ7" si="35">AY7</f>
        <v>2281</v>
      </c>
      <c r="DA7" s="104">
        <f t="shared" ref="DA7" si="36">SUM(DB7:DG7)</f>
        <v>65128</v>
      </c>
      <c r="DB7" s="104">
        <f t="shared" ref="DB7:DG7" si="37">BL7</f>
        <v>0</v>
      </c>
      <c r="DC7" s="104">
        <f t="shared" si="37"/>
        <v>18305</v>
      </c>
      <c r="DD7" s="104">
        <f t="shared" si="37"/>
        <v>23632</v>
      </c>
      <c r="DE7" s="104">
        <f t="shared" si="37"/>
        <v>2793</v>
      </c>
      <c r="DF7" s="104">
        <f t="shared" si="37"/>
        <v>0</v>
      </c>
      <c r="DG7" s="104">
        <f t="shared" si="37"/>
        <v>20398</v>
      </c>
      <c r="DH7" s="104">
        <v>0</v>
      </c>
      <c r="DI7" s="104">
        <f t="shared" ref="DI7" si="38">SUM(DJ7:DM7)</f>
        <v>0</v>
      </c>
      <c r="DJ7" s="104">
        <v>0</v>
      </c>
      <c r="DK7" s="104">
        <v>0</v>
      </c>
      <c r="DL7" s="104">
        <v>0</v>
      </c>
      <c r="DM7" s="104">
        <v>0</v>
      </c>
    </row>
    <row r="8" spans="1:117">
      <c r="A8" s="102" t="s">
        <v>129</v>
      </c>
      <c r="B8" s="103" t="s">
        <v>132</v>
      </c>
      <c r="C8" s="102" t="s">
        <v>133</v>
      </c>
      <c r="D8" s="104">
        <v>17199</v>
      </c>
      <c r="E8" s="104">
        <v>12072</v>
      </c>
      <c r="F8" s="104">
        <v>0</v>
      </c>
      <c r="G8" s="104">
        <v>0</v>
      </c>
      <c r="H8" s="104">
        <v>0</v>
      </c>
      <c r="I8" s="104">
        <v>0</v>
      </c>
      <c r="J8" s="104">
        <v>8321</v>
      </c>
      <c r="K8" s="104">
        <v>0</v>
      </c>
      <c r="L8" s="104">
        <v>8321</v>
      </c>
      <c r="M8" s="104">
        <v>0</v>
      </c>
      <c r="N8" s="104">
        <v>399</v>
      </c>
      <c r="O8" s="104">
        <v>0</v>
      </c>
      <c r="P8" s="104">
        <v>399</v>
      </c>
      <c r="Q8" s="104">
        <v>0</v>
      </c>
      <c r="R8" s="104">
        <v>2133</v>
      </c>
      <c r="S8" s="104">
        <v>203</v>
      </c>
      <c r="T8" s="104">
        <v>1930</v>
      </c>
      <c r="U8" s="104">
        <v>0</v>
      </c>
      <c r="V8" s="104">
        <v>1078</v>
      </c>
      <c r="W8" s="104">
        <v>0</v>
      </c>
      <c r="X8" s="104">
        <v>1078</v>
      </c>
      <c r="Y8" s="104">
        <v>0</v>
      </c>
      <c r="Z8" s="104">
        <v>141</v>
      </c>
      <c r="AA8" s="104">
        <v>0</v>
      </c>
      <c r="AB8" s="104">
        <v>141</v>
      </c>
      <c r="AC8" s="104">
        <v>0</v>
      </c>
      <c r="AD8" s="104">
        <v>3808</v>
      </c>
      <c r="AE8" s="104">
        <v>0</v>
      </c>
      <c r="AF8" s="104">
        <v>0</v>
      </c>
      <c r="AG8" s="104">
        <v>0</v>
      </c>
      <c r="AH8" s="104">
        <v>0</v>
      </c>
      <c r="AI8" s="104">
        <v>3664</v>
      </c>
      <c r="AJ8" s="104">
        <v>0</v>
      </c>
      <c r="AK8" s="104">
        <v>0</v>
      </c>
      <c r="AL8" s="104">
        <v>3664</v>
      </c>
      <c r="AM8" s="104">
        <v>20</v>
      </c>
      <c r="AN8" s="104">
        <v>0</v>
      </c>
      <c r="AO8" s="104">
        <v>0</v>
      </c>
      <c r="AP8" s="104">
        <v>20</v>
      </c>
      <c r="AQ8" s="104">
        <v>4</v>
      </c>
      <c r="AR8" s="104">
        <v>0</v>
      </c>
      <c r="AS8" s="104">
        <v>0</v>
      </c>
      <c r="AT8" s="104">
        <v>4</v>
      </c>
      <c r="AU8" s="104">
        <v>34</v>
      </c>
      <c r="AV8" s="104">
        <v>0</v>
      </c>
      <c r="AW8" s="104">
        <v>0</v>
      </c>
      <c r="AX8" s="104">
        <v>34</v>
      </c>
      <c r="AY8" s="104">
        <v>86</v>
      </c>
      <c r="AZ8" s="104">
        <v>0</v>
      </c>
      <c r="BA8" s="104">
        <v>0</v>
      </c>
      <c r="BB8" s="104">
        <v>86</v>
      </c>
      <c r="BC8" s="104">
        <v>1319</v>
      </c>
      <c r="BD8" s="104">
        <v>693</v>
      </c>
      <c r="BE8" s="104">
        <v>0</v>
      </c>
      <c r="BF8" s="104">
        <v>148</v>
      </c>
      <c r="BG8" s="104">
        <v>8</v>
      </c>
      <c r="BH8" s="104">
        <v>0</v>
      </c>
      <c r="BI8" s="104">
        <v>23</v>
      </c>
      <c r="BJ8" s="104">
        <v>514</v>
      </c>
      <c r="BK8" s="104">
        <v>626</v>
      </c>
      <c r="BL8" s="104">
        <v>0</v>
      </c>
      <c r="BM8" s="104">
        <v>391</v>
      </c>
      <c r="BN8" s="104">
        <v>121</v>
      </c>
      <c r="BO8" s="104">
        <v>9</v>
      </c>
      <c r="BP8" s="104">
        <v>64</v>
      </c>
      <c r="BQ8" s="104">
        <v>41</v>
      </c>
      <c r="BR8" s="104">
        <v>12765</v>
      </c>
      <c r="BS8" s="104">
        <v>0</v>
      </c>
      <c r="BT8" s="104">
        <v>8469</v>
      </c>
      <c r="BU8" s="104">
        <v>407</v>
      </c>
      <c r="BV8" s="104">
        <v>2133</v>
      </c>
      <c r="BW8" s="104">
        <v>1101</v>
      </c>
      <c r="BX8" s="104">
        <v>655</v>
      </c>
      <c r="BY8" s="104">
        <v>12072</v>
      </c>
      <c r="BZ8" s="104">
        <v>0</v>
      </c>
      <c r="CA8" s="104">
        <v>8321</v>
      </c>
      <c r="CB8" s="104">
        <v>399</v>
      </c>
      <c r="CC8" s="104">
        <v>2133</v>
      </c>
      <c r="CD8" s="104">
        <v>1078</v>
      </c>
      <c r="CE8" s="104">
        <v>141</v>
      </c>
      <c r="CF8" s="104">
        <v>693</v>
      </c>
      <c r="CG8" s="104">
        <v>0</v>
      </c>
      <c r="CH8" s="104">
        <v>148</v>
      </c>
      <c r="CI8" s="104">
        <v>8</v>
      </c>
      <c r="CJ8" s="104">
        <v>0</v>
      </c>
      <c r="CK8" s="104">
        <v>23</v>
      </c>
      <c r="CL8" s="104">
        <v>514</v>
      </c>
      <c r="CM8" s="104">
        <v>4434</v>
      </c>
      <c r="CN8" s="104">
        <v>0</v>
      </c>
      <c r="CO8" s="104">
        <v>4055</v>
      </c>
      <c r="CP8" s="104">
        <v>141</v>
      </c>
      <c r="CQ8" s="104">
        <v>13</v>
      </c>
      <c r="CR8" s="104">
        <v>98</v>
      </c>
      <c r="CS8" s="104">
        <v>127</v>
      </c>
      <c r="CT8" s="104">
        <v>3808</v>
      </c>
      <c r="CU8" s="104">
        <v>0</v>
      </c>
      <c r="CV8" s="104">
        <v>3664</v>
      </c>
      <c r="CW8" s="104">
        <v>20</v>
      </c>
      <c r="CX8" s="104">
        <v>4</v>
      </c>
      <c r="CY8" s="104">
        <v>34</v>
      </c>
      <c r="CZ8" s="104">
        <v>86</v>
      </c>
      <c r="DA8" s="104">
        <v>626</v>
      </c>
      <c r="DB8" s="104">
        <v>0</v>
      </c>
      <c r="DC8" s="104">
        <v>391</v>
      </c>
      <c r="DD8" s="104">
        <v>121</v>
      </c>
      <c r="DE8" s="104">
        <v>9</v>
      </c>
      <c r="DF8" s="104">
        <v>64</v>
      </c>
      <c r="DG8" s="104">
        <v>41</v>
      </c>
      <c r="DH8" s="104">
        <v>0</v>
      </c>
      <c r="DI8" s="104">
        <v>0</v>
      </c>
      <c r="DJ8" s="104">
        <v>0</v>
      </c>
      <c r="DK8" s="104">
        <v>0</v>
      </c>
      <c r="DL8" s="104">
        <v>0</v>
      </c>
      <c r="DM8" s="104">
        <v>0</v>
      </c>
    </row>
    <row r="9" spans="1:117">
      <c r="A9" s="102" t="s">
        <v>129</v>
      </c>
      <c r="B9" s="103" t="s">
        <v>134</v>
      </c>
      <c r="C9" s="102" t="s">
        <v>135</v>
      </c>
      <c r="D9" s="104">
        <v>4402</v>
      </c>
      <c r="E9" s="104">
        <v>3313</v>
      </c>
      <c r="F9" s="104">
        <v>0</v>
      </c>
      <c r="G9" s="104">
        <v>0</v>
      </c>
      <c r="H9" s="104">
        <v>0</v>
      </c>
      <c r="I9" s="104">
        <v>0</v>
      </c>
      <c r="J9" s="104">
        <v>2300</v>
      </c>
      <c r="K9" s="104">
        <v>0</v>
      </c>
      <c r="L9" s="104">
        <v>2300</v>
      </c>
      <c r="M9" s="104">
        <v>0</v>
      </c>
      <c r="N9" s="104">
        <v>158</v>
      </c>
      <c r="O9" s="104">
        <v>0</v>
      </c>
      <c r="P9" s="104">
        <v>158</v>
      </c>
      <c r="Q9" s="104">
        <v>0</v>
      </c>
      <c r="R9" s="104">
        <v>431</v>
      </c>
      <c r="S9" s="104">
        <v>0</v>
      </c>
      <c r="T9" s="104">
        <v>431</v>
      </c>
      <c r="U9" s="104">
        <v>0</v>
      </c>
      <c r="V9" s="104">
        <v>355</v>
      </c>
      <c r="W9" s="104">
        <v>0</v>
      </c>
      <c r="X9" s="104">
        <v>355</v>
      </c>
      <c r="Y9" s="104">
        <v>0</v>
      </c>
      <c r="Z9" s="104">
        <v>69</v>
      </c>
      <c r="AA9" s="104">
        <v>0</v>
      </c>
      <c r="AB9" s="104">
        <v>69</v>
      </c>
      <c r="AC9" s="104">
        <v>0</v>
      </c>
      <c r="AD9" s="104">
        <v>676</v>
      </c>
      <c r="AE9" s="104">
        <v>0</v>
      </c>
      <c r="AF9" s="104">
        <v>0</v>
      </c>
      <c r="AG9" s="104">
        <v>0</v>
      </c>
      <c r="AH9" s="104">
        <v>0</v>
      </c>
      <c r="AI9" s="104">
        <v>613</v>
      </c>
      <c r="AJ9" s="104">
        <v>0</v>
      </c>
      <c r="AK9" s="104">
        <v>0</v>
      </c>
      <c r="AL9" s="104">
        <v>613</v>
      </c>
      <c r="AM9" s="104">
        <v>29</v>
      </c>
      <c r="AN9" s="104">
        <v>0</v>
      </c>
      <c r="AO9" s="104">
        <v>0</v>
      </c>
      <c r="AP9" s="104">
        <v>29</v>
      </c>
      <c r="AQ9" s="104">
        <v>0</v>
      </c>
      <c r="AR9" s="104">
        <v>0</v>
      </c>
      <c r="AS9" s="104">
        <v>0</v>
      </c>
      <c r="AT9" s="104">
        <v>0</v>
      </c>
      <c r="AU9" s="104">
        <v>33</v>
      </c>
      <c r="AV9" s="104">
        <v>0</v>
      </c>
      <c r="AW9" s="104">
        <v>0</v>
      </c>
      <c r="AX9" s="104">
        <v>33</v>
      </c>
      <c r="AY9" s="104">
        <v>1</v>
      </c>
      <c r="AZ9" s="104">
        <v>0</v>
      </c>
      <c r="BA9" s="104">
        <v>0</v>
      </c>
      <c r="BB9" s="104">
        <v>1</v>
      </c>
      <c r="BC9" s="104">
        <v>413</v>
      </c>
      <c r="BD9" s="104">
        <v>158</v>
      </c>
      <c r="BE9" s="104">
        <v>0</v>
      </c>
      <c r="BF9" s="104">
        <v>31</v>
      </c>
      <c r="BG9" s="104">
        <v>3</v>
      </c>
      <c r="BH9" s="104">
        <v>0</v>
      </c>
      <c r="BI9" s="104">
        <v>5</v>
      </c>
      <c r="BJ9" s="104">
        <v>119</v>
      </c>
      <c r="BK9" s="104">
        <v>255</v>
      </c>
      <c r="BL9" s="104">
        <v>0</v>
      </c>
      <c r="BM9" s="104">
        <v>229</v>
      </c>
      <c r="BN9" s="104">
        <v>9</v>
      </c>
      <c r="BO9" s="104">
        <v>0</v>
      </c>
      <c r="BP9" s="104">
        <v>16</v>
      </c>
      <c r="BQ9" s="104">
        <v>1</v>
      </c>
      <c r="BR9" s="104">
        <v>3471</v>
      </c>
      <c r="BS9" s="104">
        <v>0</v>
      </c>
      <c r="BT9" s="104">
        <v>2331</v>
      </c>
      <c r="BU9" s="104">
        <v>161</v>
      </c>
      <c r="BV9" s="104">
        <v>431</v>
      </c>
      <c r="BW9" s="104">
        <v>360</v>
      </c>
      <c r="BX9" s="104">
        <v>188</v>
      </c>
      <c r="BY9" s="104">
        <v>3313</v>
      </c>
      <c r="BZ9" s="104">
        <v>0</v>
      </c>
      <c r="CA9" s="104">
        <v>2300</v>
      </c>
      <c r="CB9" s="104">
        <v>158</v>
      </c>
      <c r="CC9" s="104">
        <v>431</v>
      </c>
      <c r="CD9" s="104">
        <v>355</v>
      </c>
      <c r="CE9" s="104">
        <v>69</v>
      </c>
      <c r="CF9" s="104">
        <v>158</v>
      </c>
      <c r="CG9" s="104">
        <v>0</v>
      </c>
      <c r="CH9" s="104">
        <v>31</v>
      </c>
      <c r="CI9" s="104">
        <v>3</v>
      </c>
      <c r="CJ9" s="104">
        <v>0</v>
      </c>
      <c r="CK9" s="104">
        <v>5</v>
      </c>
      <c r="CL9" s="104">
        <v>119</v>
      </c>
      <c r="CM9" s="104">
        <v>931</v>
      </c>
      <c r="CN9" s="104">
        <v>0</v>
      </c>
      <c r="CO9" s="104">
        <v>842</v>
      </c>
      <c r="CP9" s="104">
        <v>38</v>
      </c>
      <c r="CQ9" s="104">
        <v>0</v>
      </c>
      <c r="CR9" s="104">
        <v>49</v>
      </c>
      <c r="CS9" s="104">
        <v>2</v>
      </c>
      <c r="CT9" s="104">
        <v>676</v>
      </c>
      <c r="CU9" s="104">
        <v>0</v>
      </c>
      <c r="CV9" s="104">
        <v>613</v>
      </c>
      <c r="CW9" s="104">
        <v>29</v>
      </c>
      <c r="CX9" s="104">
        <v>0</v>
      </c>
      <c r="CY9" s="104">
        <v>33</v>
      </c>
      <c r="CZ9" s="104">
        <v>1</v>
      </c>
      <c r="DA9" s="104">
        <v>255</v>
      </c>
      <c r="DB9" s="104">
        <v>0</v>
      </c>
      <c r="DC9" s="104">
        <v>229</v>
      </c>
      <c r="DD9" s="104">
        <v>9</v>
      </c>
      <c r="DE9" s="104">
        <v>0</v>
      </c>
      <c r="DF9" s="104">
        <v>16</v>
      </c>
      <c r="DG9" s="104">
        <v>1</v>
      </c>
      <c r="DH9" s="104">
        <v>0</v>
      </c>
      <c r="DI9" s="104">
        <v>0</v>
      </c>
      <c r="DJ9" s="104">
        <v>0</v>
      </c>
      <c r="DK9" s="104">
        <v>0</v>
      </c>
      <c r="DL9" s="104">
        <v>0</v>
      </c>
      <c r="DM9" s="104">
        <v>0</v>
      </c>
    </row>
  </sheetData>
  <mergeCells count="20">
    <mergeCell ref="DL3:DL4"/>
    <mergeCell ref="DM3:DM4"/>
    <mergeCell ref="F4:I4"/>
    <mergeCell ref="J4:M4"/>
    <mergeCell ref="N4:Q4"/>
    <mergeCell ref="R4:U4"/>
    <mergeCell ref="V4:Y4"/>
    <mergeCell ref="Z4:AC4"/>
    <mergeCell ref="AE4:AH4"/>
    <mergeCell ref="AI4:AL4"/>
    <mergeCell ref="DK3:DK4"/>
    <mergeCell ref="A2:A6"/>
    <mergeCell ref="B2:B6"/>
    <mergeCell ref="C2:C6"/>
    <mergeCell ref="DI3:DI4"/>
    <mergeCell ref="DJ3:DJ4"/>
    <mergeCell ref="AM4:AP4"/>
    <mergeCell ref="AQ4:AT4"/>
    <mergeCell ref="AU4:AX4"/>
    <mergeCell ref="AY4:BB4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9"/>
  <sheetViews>
    <sheetView workbookViewId="0">
      <selection activeCell="DC7" activeCellId="1" sqref="CV7:CZ7 DC7:DG7"/>
    </sheetView>
  </sheetViews>
  <sheetFormatPr defaultRowHeight="18"/>
  <sheetData>
    <row r="1" spans="1:117">
      <c r="A1" t="s">
        <v>137</v>
      </c>
    </row>
    <row r="2" spans="1:117" s="80" customFormat="1" ht="22.5" customHeight="1">
      <c r="A2" s="231" t="s">
        <v>84</v>
      </c>
      <c r="B2" s="231" t="s">
        <v>85</v>
      </c>
      <c r="C2" s="233" t="s">
        <v>86</v>
      </c>
      <c r="D2" s="69" t="s">
        <v>87</v>
      </c>
      <c r="E2" s="70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0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2"/>
      <c r="BD2" s="72"/>
      <c r="BE2" s="73"/>
      <c r="BF2" s="74"/>
      <c r="BG2" s="74"/>
      <c r="BH2" s="74"/>
      <c r="BI2" s="74"/>
      <c r="BJ2" s="74"/>
      <c r="BK2" s="72"/>
      <c r="BL2" s="73"/>
      <c r="BM2" s="74"/>
      <c r="BN2" s="74"/>
      <c r="BO2" s="74"/>
      <c r="BP2" s="74"/>
      <c r="BQ2" s="74"/>
      <c r="BR2" s="75" t="s">
        <v>88</v>
      </c>
      <c r="BS2" s="74"/>
      <c r="BT2" s="74"/>
      <c r="BU2" s="74"/>
      <c r="BV2" s="74"/>
      <c r="BW2" s="74"/>
      <c r="BX2" s="74"/>
      <c r="BY2" s="76"/>
      <c r="BZ2" s="76"/>
      <c r="CA2" s="76"/>
      <c r="CB2" s="76"/>
      <c r="CC2" s="76"/>
      <c r="CD2" s="76"/>
      <c r="CE2" s="76"/>
      <c r="CF2" s="72"/>
      <c r="CG2" s="74"/>
      <c r="CH2" s="74"/>
      <c r="CI2" s="74"/>
      <c r="CJ2" s="74"/>
      <c r="CK2" s="74"/>
      <c r="CL2" s="74"/>
      <c r="CM2" s="75" t="s">
        <v>89</v>
      </c>
      <c r="CN2" s="74"/>
      <c r="CO2" s="74"/>
      <c r="CP2" s="74"/>
      <c r="CQ2" s="74"/>
      <c r="CR2" s="74"/>
      <c r="CS2" s="74"/>
      <c r="CT2" s="76"/>
      <c r="CU2" s="76"/>
      <c r="CV2" s="76"/>
      <c r="CW2" s="76"/>
      <c r="CX2" s="76"/>
      <c r="CY2" s="76"/>
      <c r="CZ2" s="76"/>
      <c r="DA2" s="72"/>
      <c r="DB2" s="74"/>
      <c r="DC2" s="74"/>
      <c r="DD2" s="74"/>
      <c r="DE2" s="74"/>
      <c r="DF2" s="74"/>
      <c r="DG2" s="74"/>
      <c r="DH2" s="77" t="s">
        <v>90</v>
      </c>
      <c r="DI2" s="75" t="s">
        <v>91</v>
      </c>
      <c r="DJ2" s="78"/>
      <c r="DK2" s="78"/>
      <c r="DL2" s="78"/>
      <c r="DM2" s="79"/>
    </row>
    <row r="3" spans="1:117" s="80" customFormat="1" ht="22.5" customHeight="1">
      <c r="A3" s="232"/>
      <c r="B3" s="232"/>
      <c r="C3" s="234"/>
      <c r="D3" s="81"/>
      <c r="E3" s="82" t="s">
        <v>92</v>
      </c>
      <c r="F3" s="76"/>
      <c r="G3" s="76"/>
      <c r="H3" s="76"/>
      <c r="I3" s="76"/>
      <c r="J3" s="76"/>
      <c r="K3" s="71"/>
      <c r="L3" s="71"/>
      <c r="M3" s="71"/>
      <c r="N3" s="76"/>
      <c r="O3" s="71"/>
      <c r="P3" s="71"/>
      <c r="Q3" s="71"/>
      <c r="R3" s="76"/>
      <c r="S3" s="71"/>
      <c r="T3" s="71"/>
      <c r="U3" s="71"/>
      <c r="V3" s="76"/>
      <c r="W3" s="71"/>
      <c r="X3" s="71"/>
      <c r="Y3" s="71"/>
      <c r="Z3" s="76"/>
      <c r="AA3" s="71"/>
      <c r="AB3" s="71"/>
      <c r="AC3" s="83"/>
      <c r="AD3" s="82" t="s">
        <v>93</v>
      </c>
      <c r="AE3" s="76"/>
      <c r="AF3" s="76"/>
      <c r="AG3" s="76"/>
      <c r="AH3" s="76"/>
      <c r="AI3" s="76"/>
      <c r="AJ3" s="71"/>
      <c r="AK3" s="71"/>
      <c r="AL3" s="71"/>
      <c r="AM3" s="76"/>
      <c r="AN3" s="71"/>
      <c r="AO3" s="71"/>
      <c r="AP3" s="71"/>
      <c r="AQ3" s="76"/>
      <c r="AR3" s="71"/>
      <c r="AS3" s="71"/>
      <c r="AT3" s="71"/>
      <c r="AU3" s="76"/>
      <c r="AV3" s="71"/>
      <c r="AW3" s="71"/>
      <c r="AX3" s="71"/>
      <c r="AY3" s="76"/>
      <c r="AZ3" s="71"/>
      <c r="BA3" s="71"/>
      <c r="BB3" s="83"/>
      <c r="BC3" s="72" t="s">
        <v>94</v>
      </c>
      <c r="BD3" s="72"/>
      <c r="BE3" s="73"/>
      <c r="BF3" s="74"/>
      <c r="BG3" s="74"/>
      <c r="BH3" s="74"/>
      <c r="BI3" s="74"/>
      <c r="BJ3" s="74"/>
      <c r="BK3" s="72"/>
      <c r="BL3" s="73"/>
      <c r="BM3" s="74"/>
      <c r="BN3" s="74"/>
      <c r="BO3" s="74"/>
      <c r="BP3" s="74"/>
      <c r="BQ3" s="74"/>
      <c r="BR3" s="84"/>
      <c r="BS3" s="85" t="s">
        <v>95</v>
      </c>
      <c r="BT3" s="86"/>
      <c r="BU3" s="86"/>
      <c r="BV3" s="86"/>
      <c r="BW3" s="86"/>
      <c r="BX3" s="86"/>
      <c r="BY3" s="71"/>
      <c r="BZ3" s="76"/>
      <c r="CA3" s="76"/>
      <c r="CB3" s="76"/>
      <c r="CC3" s="76"/>
      <c r="CD3" s="76"/>
      <c r="CE3" s="76"/>
      <c r="CF3" s="72"/>
      <c r="CG3" s="74"/>
      <c r="CH3" s="74"/>
      <c r="CI3" s="74"/>
      <c r="CJ3" s="74"/>
      <c r="CK3" s="74"/>
      <c r="CL3" s="74"/>
      <c r="CM3" s="84"/>
      <c r="CN3" s="85" t="s">
        <v>96</v>
      </c>
      <c r="CO3" s="86"/>
      <c r="CP3" s="86"/>
      <c r="CQ3" s="86"/>
      <c r="CR3" s="86"/>
      <c r="CS3" s="86"/>
      <c r="CT3" s="71"/>
      <c r="CU3" s="76"/>
      <c r="CV3" s="76"/>
      <c r="CW3" s="76"/>
      <c r="CX3" s="76"/>
      <c r="CY3" s="76"/>
      <c r="CZ3" s="76"/>
      <c r="DA3" s="72"/>
      <c r="DB3" s="74"/>
      <c r="DC3" s="74"/>
      <c r="DD3" s="74"/>
      <c r="DE3" s="74"/>
      <c r="DF3" s="74"/>
      <c r="DG3" s="74"/>
      <c r="DH3" s="87"/>
      <c r="DI3" s="235" t="s">
        <v>97</v>
      </c>
      <c r="DJ3" s="236" t="s">
        <v>98</v>
      </c>
      <c r="DK3" s="236" t="s">
        <v>99</v>
      </c>
      <c r="DL3" s="236" t="s">
        <v>100</v>
      </c>
      <c r="DM3" s="236" t="s">
        <v>101</v>
      </c>
    </row>
    <row r="4" spans="1:117" s="80" customFormat="1" ht="22.5" customHeight="1">
      <c r="A4" s="232"/>
      <c r="B4" s="232"/>
      <c r="C4" s="234"/>
      <c r="D4" s="88"/>
      <c r="E4" s="81"/>
      <c r="F4" s="237" t="s">
        <v>102</v>
      </c>
      <c r="G4" s="238"/>
      <c r="H4" s="238"/>
      <c r="I4" s="239"/>
      <c r="J4" s="237" t="s">
        <v>103</v>
      </c>
      <c r="K4" s="238"/>
      <c r="L4" s="238"/>
      <c r="M4" s="239"/>
      <c r="N4" s="237" t="s">
        <v>104</v>
      </c>
      <c r="O4" s="238"/>
      <c r="P4" s="238"/>
      <c r="Q4" s="239"/>
      <c r="R4" s="237" t="s">
        <v>105</v>
      </c>
      <c r="S4" s="238"/>
      <c r="T4" s="238"/>
      <c r="U4" s="239"/>
      <c r="V4" s="237" t="s">
        <v>106</v>
      </c>
      <c r="W4" s="238"/>
      <c r="X4" s="238"/>
      <c r="Y4" s="239"/>
      <c r="Z4" s="237" t="s">
        <v>107</v>
      </c>
      <c r="AA4" s="238"/>
      <c r="AB4" s="238"/>
      <c r="AC4" s="239"/>
      <c r="AD4" s="81"/>
      <c r="AE4" s="237" t="s">
        <v>102</v>
      </c>
      <c r="AF4" s="238"/>
      <c r="AG4" s="238"/>
      <c r="AH4" s="239"/>
      <c r="AI4" s="237" t="s">
        <v>103</v>
      </c>
      <c r="AJ4" s="238"/>
      <c r="AK4" s="238"/>
      <c r="AL4" s="239"/>
      <c r="AM4" s="237" t="s">
        <v>104</v>
      </c>
      <c r="AN4" s="238"/>
      <c r="AO4" s="238"/>
      <c r="AP4" s="239"/>
      <c r="AQ4" s="237" t="s">
        <v>105</v>
      </c>
      <c r="AR4" s="238"/>
      <c r="AS4" s="238"/>
      <c r="AT4" s="239"/>
      <c r="AU4" s="237" t="s">
        <v>106</v>
      </c>
      <c r="AV4" s="238"/>
      <c r="AW4" s="238"/>
      <c r="AX4" s="239"/>
      <c r="AY4" s="237" t="s">
        <v>107</v>
      </c>
      <c r="AZ4" s="238"/>
      <c r="BA4" s="238"/>
      <c r="BB4" s="239"/>
      <c r="BC4" s="89"/>
      <c r="BD4" s="82" t="s">
        <v>108</v>
      </c>
      <c r="BE4" s="70"/>
      <c r="BF4" s="70"/>
      <c r="BG4" s="70"/>
      <c r="BH4" s="70"/>
      <c r="BI4" s="70"/>
      <c r="BJ4" s="90"/>
      <c r="BK4" s="91" t="s">
        <v>109</v>
      </c>
      <c r="BL4" s="70"/>
      <c r="BM4" s="70"/>
      <c r="BN4" s="70"/>
      <c r="BO4" s="70"/>
      <c r="BP4" s="70"/>
      <c r="BQ4" s="70"/>
      <c r="BR4" s="89"/>
      <c r="BS4" s="92"/>
      <c r="BT4" s="93"/>
      <c r="BU4" s="93"/>
      <c r="BV4" s="93"/>
      <c r="BW4" s="93"/>
      <c r="BX4" s="94"/>
      <c r="BY4" s="82" t="s">
        <v>92</v>
      </c>
      <c r="BZ4" s="91"/>
      <c r="CA4" s="70"/>
      <c r="CB4" s="70"/>
      <c r="CC4" s="70"/>
      <c r="CD4" s="70"/>
      <c r="CE4" s="90"/>
      <c r="CF4" s="91" t="s">
        <v>110</v>
      </c>
      <c r="CG4" s="70"/>
      <c r="CH4" s="70"/>
      <c r="CI4" s="70"/>
      <c r="CJ4" s="70"/>
      <c r="CK4" s="70"/>
      <c r="CL4" s="90"/>
      <c r="CM4" s="89"/>
      <c r="CN4" s="92"/>
      <c r="CO4" s="93"/>
      <c r="CP4" s="93"/>
      <c r="CQ4" s="93"/>
      <c r="CR4" s="93"/>
      <c r="CS4" s="94"/>
      <c r="CT4" s="82" t="s">
        <v>93</v>
      </c>
      <c r="CU4" s="91"/>
      <c r="CV4" s="70"/>
      <c r="CW4" s="70"/>
      <c r="CX4" s="70"/>
      <c r="CY4" s="70"/>
      <c r="CZ4" s="90"/>
      <c r="DA4" s="91" t="s">
        <v>110</v>
      </c>
      <c r="DB4" s="70"/>
      <c r="DC4" s="70"/>
      <c r="DD4" s="70"/>
      <c r="DE4" s="70"/>
      <c r="DF4" s="70"/>
      <c r="DG4" s="90"/>
      <c r="DH4" s="87"/>
      <c r="DI4" s="235"/>
      <c r="DJ4" s="235"/>
      <c r="DK4" s="235"/>
      <c r="DL4" s="235"/>
      <c r="DM4" s="235"/>
    </row>
    <row r="5" spans="1:117" s="80" customFormat="1" ht="22.5" customHeight="1">
      <c r="A5" s="232"/>
      <c r="B5" s="232"/>
      <c r="C5" s="234"/>
      <c r="D5" s="88" t="s">
        <v>97</v>
      </c>
      <c r="E5" s="81" t="s">
        <v>97</v>
      </c>
      <c r="F5" s="81" t="s">
        <v>97</v>
      </c>
      <c r="G5" s="95" t="s">
        <v>98</v>
      </c>
      <c r="H5" s="95" t="s">
        <v>99</v>
      </c>
      <c r="I5" s="95" t="s">
        <v>100</v>
      </c>
      <c r="J5" s="81" t="s">
        <v>97</v>
      </c>
      <c r="K5" s="95" t="s">
        <v>98</v>
      </c>
      <c r="L5" s="95" t="s">
        <v>99</v>
      </c>
      <c r="M5" s="95" t="s">
        <v>100</v>
      </c>
      <c r="N5" s="81" t="s">
        <v>97</v>
      </c>
      <c r="O5" s="95" t="s">
        <v>98</v>
      </c>
      <c r="P5" s="95" t="s">
        <v>99</v>
      </c>
      <c r="Q5" s="95" t="s">
        <v>100</v>
      </c>
      <c r="R5" s="81" t="s">
        <v>97</v>
      </c>
      <c r="S5" s="95" t="s">
        <v>98</v>
      </c>
      <c r="T5" s="95" t="s">
        <v>99</v>
      </c>
      <c r="U5" s="95" t="s">
        <v>100</v>
      </c>
      <c r="V5" s="81" t="s">
        <v>97</v>
      </c>
      <c r="W5" s="95" t="s">
        <v>98</v>
      </c>
      <c r="X5" s="95" t="s">
        <v>99</v>
      </c>
      <c r="Y5" s="95" t="s">
        <v>100</v>
      </c>
      <c r="Z5" s="81" t="s">
        <v>97</v>
      </c>
      <c r="AA5" s="95" t="s">
        <v>98</v>
      </c>
      <c r="AB5" s="95" t="s">
        <v>99</v>
      </c>
      <c r="AC5" s="95" t="s">
        <v>100</v>
      </c>
      <c r="AD5" s="81" t="s">
        <v>97</v>
      </c>
      <c r="AE5" s="81" t="s">
        <v>97</v>
      </c>
      <c r="AF5" s="95" t="s">
        <v>98</v>
      </c>
      <c r="AG5" s="95" t="s">
        <v>99</v>
      </c>
      <c r="AH5" s="95" t="s">
        <v>100</v>
      </c>
      <c r="AI5" s="81" t="s">
        <v>97</v>
      </c>
      <c r="AJ5" s="95" t="s">
        <v>98</v>
      </c>
      <c r="AK5" s="95" t="s">
        <v>99</v>
      </c>
      <c r="AL5" s="95" t="s">
        <v>100</v>
      </c>
      <c r="AM5" s="81" t="s">
        <v>97</v>
      </c>
      <c r="AN5" s="95" t="s">
        <v>98</v>
      </c>
      <c r="AO5" s="95" t="s">
        <v>99</v>
      </c>
      <c r="AP5" s="95" t="s">
        <v>100</v>
      </c>
      <c r="AQ5" s="81" t="s">
        <v>97</v>
      </c>
      <c r="AR5" s="95" t="s">
        <v>98</v>
      </c>
      <c r="AS5" s="95" t="s">
        <v>99</v>
      </c>
      <c r="AT5" s="95" t="s">
        <v>100</v>
      </c>
      <c r="AU5" s="81" t="s">
        <v>97</v>
      </c>
      <c r="AV5" s="95" t="s">
        <v>98</v>
      </c>
      <c r="AW5" s="95" t="s">
        <v>99</v>
      </c>
      <c r="AX5" s="95" t="s">
        <v>100</v>
      </c>
      <c r="AY5" s="81" t="s">
        <v>97</v>
      </c>
      <c r="AZ5" s="95" t="s">
        <v>98</v>
      </c>
      <c r="BA5" s="95" t="s">
        <v>99</v>
      </c>
      <c r="BB5" s="95" t="s">
        <v>100</v>
      </c>
      <c r="BC5" s="88" t="s">
        <v>97</v>
      </c>
      <c r="BD5" s="88" t="s">
        <v>97</v>
      </c>
      <c r="BE5" s="88" t="s">
        <v>111</v>
      </c>
      <c r="BF5" s="88" t="s">
        <v>112</v>
      </c>
      <c r="BG5" s="88" t="s">
        <v>113</v>
      </c>
      <c r="BH5" s="88" t="s">
        <v>114</v>
      </c>
      <c r="BI5" s="88" t="s">
        <v>115</v>
      </c>
      <c r="BJ5" s="88" t="s">
        <v>116</v>
      </c>
      <c r="BK5" s="88" t="s">
        <v>97</v>
      </c>
      <c r="BL5" s="88" t="s">
        <v>111</v>
      </c>
      <c r="BM5" s="88" t="s">
        <v>112</v>
      </c>
      <c r="BN5" s="88" t="s">
        <v>113</v>
      </c>
      <c r="BO5" s="88" t="s">
        <v>114</v>
      </c>
      <c r="BP5" s="88" t="s">
        <v>115</v>
      </c>
      <c r="BQ5" s="89" t="s">
        <v>116</v>
      </c>
      <c r="BR5" s="88" t="s">
        <v>97</v>
      </c>
      <c r="BS5" s="96" t="s">
        <v>111</v>
      </c>
      <c r="BT5" s="96" t="s">
        <v>112</v>
      </c>
      <c r="BU5" s="96" t="s">
        <v>113</v>
      </c>
      <c r="BV5" s="96" t="s">
        <v>114</v>
      </c>
      <c r="BW5" s="96" t="s">
        <v>115</v>
      </c>
      <c r="BX5" s="96" t="s">
        <v>116</v>
      </c>
      <c r="BY5" s="88" t="s">
        <v>97</v>
      </c>
      <c r="BZ5" s="96" t="s">
        <v>111</v>
      </c>
      <c r="CA5" s="88" t="s">
        <v>112</v>
      </c>
      <c r="CB5" s="88" t="s">
        <v>113</v>
      </c>
      <c r="CC5" s="88" t="s">
        <v>114</v>
      </c>
      <c r="CD5" s="88" t="s">
        <v>115</v>
      </c>
      <c r="CE5" s="88" t="s">
        <v>116</v>
      </c>
      <c r="CF5" s="88" t="s">
        <v>97</v>
      </c>
      <c r="CG5" s="88" t="s">
        <v>111</v>
      </c>
      <c r="CH5" s="88" t="s">
        <v>112</v>
      </c>
      <c r="CI5" s="88" t="s">
        <v>113</v>
      </c>
      <c r="CJ5" s="88" t="s">
        <v>114</v>
      </c>
      <c r="CK5" s="88" t="s">
        <v>115</v>
      </c>
      <c r="CL5" s="88" t="s">
        <v>116</v>
      </c>
      <c r="CM5" s="88" t="s">
        <v>97</v>
      </c>
      <c r="CN5" s="96" t="s">
        <v>111</v>
      </c>
      <c r="CO5" s="96" t="s">
        <v>112</v>
      </c>
      <c r="CP5" s="96" t="s">
        <v>113</v>
      </c>
      <c r="CQ5" s="96" t="s">
        <v>114</v>
      </c>
      <c r="CR5" s="96" t="s">
        <v>115</v>
      </c>
      <c r="CS5" s="96" t="s">
        <v>116</v>
      </c>
      <c r="CT5" s="88" t="s">
        <v>97</v>
      </c>
      <c r="CU5" s="96" t="s">
        <v>111</v>
      </c>
      <c r="CV5" s="88" t="s">
        <v>112</v>
      </c>
      <c r="CW5" s="88" t="s">
        <v>113</v>
      </c>
      <c r="CX5" s="88" t="s">
        <v>114</v>
      </c>
      <c r="CY5" s="88" t="s">
        <v>115</v>
      </c>
      <c r="CZ5" s="88" t="s">
        <v>116</v>
      </c>
      <c r="DA5" s="88" t="s">
        <v>97</v>
      </c>
      <c r="DB5" s="88" t="s">
        <v>111</v>
      </c>
      <c r="DC5" s="88" t="s">
        <v>112</v>
      </c>
      <c r="DD5" s="88" t="s">
        <v>113</v>
      </c>
      <c r="DE5" s="88" t="s">
        <v>114</v>
      </c>
      <c r="DF5" s="88" t="s">
        <v>115</v>
      </c>
      <c r="DG5" s="88" t="s">
        <v>116</v>
      </c>
      <c r="DH5" s="87"/>
      <c r="DI5" s="81"/>
      <c r="DJ5" s="81"/>
      <c r="DK5" s="81"/>
      <c r="DL5" s="81"/>
      <c r="DM5" s="81"/>
    </row>
    <row r="6" spans="1:117" s="101" customFormat="1" ht="13.5" customHeight="1">
      <c r="A6" s="232"/>
      <c r="B6" s="232"/>
      <c r="C6" s="234"/>
      <c r="D6" s="97" t="s">
        <v>117</v>
      </c>
      <c r="E6" s="98" t="s">
        <v>117</v>
      </c>
      <c r="F6" s="98" t="s">
        <v>117</v>
      </c>
      <c r="G6" s="99" t="s">
        <v>117</v>
      </c>
      <c r="H6" s="99" t="s">
        <v>117</v>
      </c>
      <c r="I6" s="99" t="s">
        <v>117</v>
      </c>
      <c r="J6" s="98" t="s">
        <v>117</v>
      </c>
      <c r="K6" s="99" t="s">
        <v>117</v>
      </c>
      <c r="L6" s="99" t="s">
        <v>117</v>
      </c>
      <c r="M6" s="99" t="s">
        <v>117</v>
      </c>
      <c r="N6" s="98" t="s">
        <v>117</v>
      </c>
      <c r="O6" s="99" t="s">
        <v>117</v>
      </c>
      <c r="P6" s="99" t="s">
        <v>117</v>
      </c>
      <c r="Q6" s="99" t="s">
        <v>117</v>
      </c>
      <c r="R6" s="98" t="s">
        <v>117</v>
      </c>
      <c r="S6" s="99" t="s">
        <v>117</v>
      </c>
      <c r="T6" s="99" t="s">
        <v>117</v>
      </c>
      <c r="U6" s="99" t="s">
        <v>117</v>
      </c>
      <c r="V6" s="98" t="s">
        <v>117</v>
      </c>
      <c r="W6" s="99" t="s">
        <v>117</v>
      </c>
      <c r="X6" s="99" t="s">
        <v>117</v>
      </c>
      <c r="Y6" s="99" t="s">
        <v>117</v>
      </c>
      <c r="Z6" s="98" t="s">
        <v>117</v>
      </c>
      <c r="AA6" s="99" t="s">
        <v>117</v>
      </c>
      <c r="AB6" s="99" t="s">
        <v>117</v>
      </c>
      <c r="AC6" s="99" t="s">
        <v>117</v>
      </c>
      <c r="AD6" s="98" t="s">
        <v>117</v>
      </c>
      <c r="AE6" s="98" t="s">
        <v>117</v>
      </c>
      <c r="AF6" s="99" t="s">
        <v>117</v>
      </c>
      <c r="AG6" s="99" t="s">
        <v>117</v>
      </c>
      <c r="AH6" s="99" t="s">
        <v>117</v>
      </c>
      <c r="AI6" s="98" t="s">
        <v>117</v>
      </c>
      <c r="AJ6" s="99" t="s">
        <v>117</v>
      </c>
      <c r="AK6" s="99" t="s">
        <v>117</v>
      </c>
      <c r="AL6" s="99" t="s">
        <v>117</v>
      </c>
      <c r="AM6" s="98" t="s">
        <v>117</v>
      </c>
      <c r="AN6" s="99" t="s">
        <v>117</v>
      </c>
      <c r="AO6" s="99" t="s">
        <v>117</v>
      </c>
      <c r="AP6" s="99" t="s">
        <v>117</v>
      </c>
      <c r="AQ6" s="98" t="s">
        <v>117</v>
      </c>
      <c r="AR6" s="99" t="s">
        <v>117</v>
      </c>
      <c r="AS6" s="99" t="s">
        <v>117</v>
      </c>
      <c r="AT6" s="99" t="s">
        <v>117</v>
      </c>
      <c r="AU6" s="98" t="s">
        <v>117</v>
      </c>
      <c r="AV6" s="99" t="s">
        <v>117</v>
      </c>
      <c r="AW6" s="99" t="s">
        <v>117</v>
      </c>
      <c r="AX6" s="99" t="s">
        <v>117</v>
      </c>
      <c r="AY6" s="98" t="s">
        <v>117</v>
      </c>
      <c r="AZ6" s="99" t="s">
        <v>117</v>
      </c>
      <c r="BA6" s="99" t="s">
        <v>117</v>
      </c>
      <c r="BB6" s="99" t="s">
        <v>117</v>
      </c>
      <c r="BC6" s="97" t="s">
        <v>117</v>
      </c>
      <c r="BD6" s="97" t="s">
        <v>117</v>
      </c>
      <c r="BE6" s="97" t="s">
        <v>117</v>
      </c>
      <c r="BF6" s="97" t="s">
        <v>117</v>
      </c>
      <c r="BG6" s="97" t="s">
        <v>117</v>
      </c>
      <c r="BH6" s="97" t="s">
        <v>117</v>
      </c>
      <c r="BI6" s="97" t="s">
        <v>117</v>
      </c>
      <c r="BJ6" s="97" t="s">
        <v>117</v>
      </c>
      <c r="BK6" s="97" t="s">
        <v>117</v>
      </c>
      <c r="BL6" s="97" t="s">
        <v>117</v>
      </c>
      <c r="BM6" s="97" t="s">
        <v>117</v>
      </c>
      <c r="BN6" s="97" t="s">
        <v>117</v>
      </c>
      <c r="BO6" s="97" t="s">
        <v>117</v>
      </c>
      <c r="BP6" s="97" t="s">
        <v>117</v>
      </c>
      <c r="BQ6" s="100" t="s">
        <v>117</v>
      </c>
      <c r="BR6" s="97" t="s">
        <v>117</v>
      </c>
      <c r="BS6" s="97" t="s">
        <v>117</v>
      </c>
      <c r="BT6" s="97" t="s">
        <v>117</v>
      </c>
      <c r="BU6" s="97" t="s">
        <v>117</v>
      </c>
      <c r="BV6" s="97" t="s">
        <v>117</v>
      </c>
      <c r="BW6" s="97" t="s">
        <v>117</v>
      </c>
      <c r="BX6" s="97" t="s">
        <v>117</v>
      </c>
      <c r="BY6" s="97" t="s">
        <v>117</v>
      </c>
      <c r="BZ6" s="98" t="s">
        <v>117</v>
      </c>
      <c r="CA6" s="98" t="s">
        <v>117</v>
      </c>
      <c r="CB6" s="98" t="s">
        <v>117</v>
      </c>
      <c r="CC6" s="98" t="s">
        <v>117</v>
      </c>
      <c r="CD6" s="98" t="s">
        <v>117</v>
      </c>
      <c r="CE6" s="98" t="s">
        <v>117</v>
      </c>
      <c r="CF6" s="97" t="s">
        <v>117</v>
      </c>
      <c r="CG6" s="97" t="s">
        <v>117</v>
      </c>
      <c r="CH6" s="97" t="s">
        <v>117</v>
      </c>
      <c r="CI6" s="97" t="s">
        <v>117</v>
      </c>
      <c r="CJ6" s="97" t="s">
        <v>117</v>
      </c>
      <c r="CK6" s="97" t="s">
        <v>117</v>
      </c>
      <c r="CL6" s="97" t="s">
        <v>117</v>
      </c>
      <c r="CM6" s="97" t="s">
        <v>117</v>
      </c>
      <c r="CN6" s="97" t="s">
        <v>117</v>
      </c>
      <c r="CO6" s="97" t="s">
        <v>117</v>
      </c>
      <c r="CP6" s="97" t="s">
        <v>117</v>
      </c>
      <c r="CQ6" s="97" t="s">
        <v>117</v>
      </c>
      <c r="CR6" s="97" t="s">
        <v>117</v>
      </c>
      <c r="CS6" s="97" t="s">
        <v>117</v>
      </c>
      <c r="CT6" s="97" t="s">
        <v>117</v>
      </c>
      <c r="CU6" s="98" t="s">
        <v>117</v>
      </c>
      <c r="CV6" s="98" t="s">
        <v>117</v>
      </c>
      <c r="CW6" s="98" t="s">
        <v>117</v>
      </c>
      <c r="CX6" s="98" t="s">
        <v>117</v>
      </c>
      <c r="CY6" s="98" t="s">
        <v>117</v>
      </c>
      <c r="CZ6" s="98" t="s">
        <v>117</v>
      </c>
      <c r="DA6" s="97" t="s">
        <v>117</v>
      </c>
      <c r="DB6" s="97" t="s">
        <v>117</v>
      </c>
      <c r="DC6" s="97" t="s">
        <v>117</v>
      </c>
      <c r="DD6" s="97" t="s">
        <v>117</v>
      </c>
      <c r="DE6" s="97" t="s">
        <v>117</v>
      </c>
      <c r="DF6" s="97" t="s">
        <v>117</v>
      </c>
      <c r="DG6" s="97" t="s">
        <v>117</v>
      </c>
      <c r="DH6" s="97" t="s">
        <v>117</v>
      </c>
      <c r="DI6" s="98" t="s">
        <v>81</v>
      </c>
      <c r="DJ6" s="97" t="s">
        <v>117</v>
      </c>
      <c r="DK6" s="97" t="s">
        <v>117</v>
      </c>
      <c r="DL6" s="97" t="s">
        <v>117</v>
      </c>
      <c r="DM6" s="97" t="s">
        <v>117</v>
      </c>
    </row>
    <row r="7" spans="1:117">
      <c r="A7" s="102" t="s">
        <v>129</v>
      </c>
      <c r="B7" s="103" t="s">
        <v>130</v>
      </c>
      <c r="C7" s="102" t="s">
        <v>131</v>
      </c>
      <c r="D7" s="104">
        <f t="shared" ref="D7" si="0">SUM(E7,AD7,BC7)</f>
        <v>591462</v>
      </c>
      <c r="E7" s="104">
        <f t="shared" ref="E7" si="1">SUM(F7,J7,N7,R7,V7,Z7)</f>
        <v>382208</v>
      </c>
      <c r="F7" s="104">
        <f t="shared" ref="F7" si="2">SUM(G7:I7)</f>
        <v>0</v>
      </c>
      <c r="G7" s="104">
        <v>0</v>
      </c>
      <c r="H7" s="104">
        <v>0</v>
      </c>
      <c r="I7" s="104">
        <v>0</v>
      </c>
      <c r="J7" s="104">
        <f t="shared" ref="J7" si="3">SUM(K7:M7)</f>
        <v>246141</v>
      </c>
      <c r="K7" s="104">
        <v>114779</v>
      </c>
      <c r="L7" s="104">
        <v>131362</v>
      </c>
      <c r="M7" s="104">
        <v>0</v>
      </c>
      <c r="N7" s="104">
        <f t="shared" ref="N7" si="4">SUM(O7:Q7)</f>
        <v>16348</v>
      </c>
      <c r="O7" s="104">
        <v>3</v>
      </c>
      <c r="P7" s="104">
        <v>16345</v>
      </c>
      <c r="Q7" s="104">
        <v>0</v>
      </c>
      <c r="R7" s="104">
        <f t="shared" ref="R7" si="5">SUM(S7:U7)</f>
        <v>106122</v>
      </c>
      <c r="S7" s="104">
        <v>8656</v>
      </c>
      <c r="T7" s="104">
        <v>97466</v>
      </c>
      <c r="U7" s="104">
        <v>0</v>
      </c>
      <c r="V7" s="104">
        <f t="shared" ref="V7" si="6">SUM(W7:Y7)</f>
        <v>3019</v>
      </c>
      <c r="W7" s="104">
        <v>2259</v>
      </c>
      <c r="X7" s="104">
        <v>760</v>
      </c>
      <c r="Y7" s="104">
        <v>0</v>
      </c>
      <c r="Z7" s="104">
        <f t="shared" ref="Z7" si="7">SUM(AA7:AC7)</f>
        <v>10578</v>
      </c>
      <c r="AA7" s="104">
        <v>0</v>
      </c>
      <c r="AB7" s="104">
        <v>10578</v>
      </c>
      <c r="AC7" s="104">
        <v>0</v>
      </c>
      <c r="AD7" s="104">
        <f t="shared" ref="AD7" si="8">SUM(AE7,AI7,AM7,AQ7,AU7,AY7)</f>
        <v>143642</v>
      </c>
      <c r="AE7" s="104">
        <f t="shared" ref="AE7" si="9">SUM(AF7:AH7)</f>
        <v>0</v>
      </c>
      <c r="AF7" s="104">
        <v>0</v>
      </c>
      <c r="AG7" s="104">
        <v>0</v>
      </c>
      <c r="AH7" s="104">
        <v>0</v>
      </c>
      <c r="AI7" s="104">
        <f t="shared" ref="AI7" si="10">SUM(AJ7:AL7)</f>
        <v>132218</v>
      </c>
      <c r="AJ7" s="104">
        <v>0</v>
      </c>
      <c r="AK7" s="104">
        <v>0</v>
      </c>
      <c r="AL7" s="104">
        <v>132218</v>
      </c>
      <c r="AM7" s="104">
        <f t="shared" ref="AM7" si="11">SUM(AN7:AP7)</f>
        <v>219</v>
      </c>
      <c r="AN7" s="104">
        <v>0</v>
      </c>
      <c r="AO7" s="104">
        <v>0</v>
      </c>
      <c r="AP7" s="104">
        <v>219</v>
      </c>
      <c r="AQ7" s="104">
        <f t="shared" ref="AQ7" si="12">SUM(AR7:AT7)</f>
        <v>9057</v>
      </c>
      <c r="AR7" s="104">
        <v>0</v>
      </c>
      <c r="AS7" s="104">
        <v>0</v>
      </c>
      <c r="AT7" s="104">
        <v>9057</v>
      </c>
      <c r="AU7" s="104">
        <f t="shared" ref="AU7" si="13">SUM(AV7:AX7)</f>
        <v>0</v>
      </c>
      <c r="AV7" s="104">
        <v>0</v>
      </c>
      <c r="AW7" s="104">
        <v>0</v>
      </c>
      <c r="AX7" s="104">
        <v>0</v>
      </c>
      <c r="AY7" s="104">
        <f t="shared" ref="AY7" si="14">SUM(AZ7:BB7)</f>
        <v>2148</v>
      </c>
      <c r="AZ7" s="104">
        <v>0</v>
      </c>
      <c r="BA7" s="104">
        <v>0</v>
      </c>
      <c r="BB7" s="104">
        <v>2148</v>
      </c>
      <c r="BC7" s="104">
        <f t="shared" ref="BC7" si="15">SUM(BD7,BK7)</f>
        <v>65612</v>
      </c>
      <c r="BD7" s="104">
        <f t="shared" ref="BD7" si="16">SUM(BE7:BJ7)</f>
        <v>0</v>
      </c>
      <c r="BE7" s="104">
        <v>0</v>
      </c>
      <c r="BF7" s="104">
        <v>0</v>
      </c>
      <c r="BG7" s="104">
        <v>0</v>
      </c>
      <c r="BH7" s="104">
        <v>0</v>
      </c>
      <c r="BI7" s="104">
        <v>0</v>
      </c>
      <c r="BJ7" s="104">
        <v>0</v>
      </c>
      <c r="BK7" s="104">
        <f t="shared" ref="BK7" si="17">SUM(BL7:BQ7)</f>
        <v>65612</v>
      </c>
      <c r="BL7" s="104">
        <v>0</v>
      </c>
      <c r="BM7" s="104">
        <v>18096</v>
      </c>
      <c r="BN7" s="104">
        <v>24068</v>
      </c>
      <c r="BO7" s="104">
        <v>2506</v>
      </c>
      <c r="BP7" s="104">
        <v>0</v>
      </c>
      <c r="BQ7" s="104">
        <v>20942</v>
      </c>
      <c r="BR7" s="104">
        <f t="shared" ref="BR7:BX7" si="18">SUM(BY7,CF7)</f>
        <v>382208</v>
      </c>
      <c r="BS7" s="104">
        <f t="shared" si="18"/>
        <v>0</v>
      </c>
      <c r="BT7" s="104">
        <f t="shared" si="18"/>
        <v>246141</v>
      </c>
      <c r="BU7" s="104">
        <f t="shared" si="18"/>
        <v>16348</v>
      </c>
      <c r="BV7" s="104">
        <f t="shared" si="18"/>
        <v>106122</v>
      </c>
      <c r="BW7" s="104">
        <f t="shared" si="18"/>
        <v>3019</v>
      </c>
      <c r="BX7" s="104">
        <f t="shared" si="18"/>
        <v>10578</v>
      </c>
      <c r="BY7" s="104">
        <f t="shared" ref="BY7" si="19">SUM(BZ7:CE7)</f>
        <v>382208</v>
      </c>
      <c r="BZ7" s="104">
        <f t="shared" ref="BZ7" si="20">F7</f>
        <v>0</v>
      </c>
      <c r="CA7" s="104">
        <f t="shared" ref="CA7" si="21">J7</f>
        <v>246141</v>
      </c>
      <c r="CB7" s="104">
        <f t="shared" ref="CB7" si="22">N7</f>
        <v>16348</v>
      </c>
      <c r="CC7" s="104">
        <f t="shared" ref="CC7" si="23">R7</f>
        <v>106122</v>
      </c>
      <c r="CD7" s="104">
        <f t="shared" ref="CD7" si="24">V7</f>
        <v>3019</v>
      </c>
      <c r="CE7" s="104">
        <f t="shared" ref="CE7" si="25">Z7</f>
        <v>10578</v>
      </c>
      <c r="CF7" s="104">
        <f t="shared" ref="CF7" si="26">SUM(CG7:CL7)</f>
        <v>0</v>
      </c>
      <c r="CG7" s="104">
        <f t="shared" ref="CG7:CL7" si="27">BE7</f>
        <v>0</v>
      </c>
      <c r="CH7" s="104">
        <f t="shared" si="27"/>
        <v>0</v>
      </c>
      <c r="CI7" s="104">
        <f t="shared" si="27"/>
        <v>0</v>
      </c>
      <c r="CJ7" s="104">
        <f t="shared" si="27"/>
        <v>0</v>
      </c>
      <c r="CK7" s="104">
        <f t="shared" si="27"/>
        <v>0</v>
      </c>
      <c r="CL7" s="104">
        <f t="shared" si="27"/>
        <v>0</v>
      </c>
      <c r="CM7" s="104">
        <f t="shared" ref="CM7:CS7" si="28">SUM(CT7,DA7)</f>
        <v>209254</v>
      </c>
      <c r="CN7" s="104">
        <f t="shared" si="28"/>
        <v>0</v>
      </c>
      <c r="CO7" s="104">
        <f t="shared" si="28"/>
        <v>150314</v>
      </c>
      <c r="CP7" s="104">
        <f t="shared" si="28"/>
        <v>24287</v>
      </c>
      <c r="CQ7" s="104">
        <f t="shared" si="28"/>
        <v>11563</v>
      </c>
      <c r="CR7" s="104">
        <f t="shared" si="28"/>
        <v>0</v>
      </c>
      <c r="CS7" s="104">
        <f t="shared" si="28"/>
        <v>23090</v>
      </c>
      <c r="CT7" s="104">
        <f t="shared" ref="CT7" si="29">SUM(CU7:CZ7)</f>
        <v>143642</v>
      </c>
      <c r="CU7" s="104">
        <f t="shared" ref="CU7" si="30">AE7</f>
        <v>0</v>
      </c>
      <c r="CV7" s="104">
        <f t="shared" ref="CV7" si="31">AI7</f>
        <v>132218</v>
      </c>
      <c r="CW7" s="104">
        <f t="shared" ref="CW7" si="32">AM7</f>
        <v>219</v>
      </c>
      <c r="CX7" s="104">
        <f t="shared" ref="CX7" si="33">AQ7</f>
        <v>9057</v>
      </c>
      <c r="CY7" s="104">
        <f t="shared" ref="CY7" si="34">AU7</f>
        <v>0</v>
      </c>
      <c r="CZ7" s="104">
        <f t="shared" ref="CZ7" si="35">AY7</f>
        <v>2148</v>
      </c>
      <c r="DA7" s="104">
        <f t="shared" ref="DA7" si="36">SUM(DB7:DG7)</f>
        <v>65612</v>
      </c>
      <c r="DB7" s="104">
        <f t="shared" ref="DB7:DG7" si="37">BL7</f>
        <v>0</v>
      </c>
      <c r="DC7" s="104">
        <f t="shared" si="37"/>
        <v>18096</v>
      </c>
      <c r="DD7" s="104">
        <f t="shared" si="37"/>
        <v>24068</v>
      </c>
      <c r="DE7" s="104">
        <f t="shared" si="37"/>
        <v>2506</v>
      </c>
      <c r="DF7" s="104">
        <f t="shared" si="37"/>
        <v>0</v>
      </c>
      <c r="DG7" s="104">
        <f t="shared" si="37"/>
        <v>20942</v>
      </c>
      <c r="DH7" s="104">
        <v>0</v>
      </c>
      <c r="DI7" s="104">
        <f t="shared" ref="DI7" si="38">SUM(DJ7:DM7)</f>
        <v>0</v>
      </c>
      <c r="DJ7" s="104">
        <v>0</v>
      </c>
      <c r="DK7" s="104">
        <v>0</v>
      </c>
      <c r="DL7" s="104">
        <v>0</v>
      </c>
      <c r="DM7" s="104">
        <v>0</v>
      </c>
    </row>
    <row r="8" spans="1:117">
      <c r="A8" s="102" t="s">
        <v>129</v>
      </c>
      <c r="B8" s="103" t="s">
        <v>132</v>
      </c>
      <c r="C8" s="102" t="s">
        <v>133</v>
      </c>
      <c r="D8" s="104">
        <v>16893</v>
      </c>
      <c r="E8" s="104">
        <v>11850</v>
      </c>
      <c r="F8" s="104">
        <v>0</v>
      </c>
      <c r="G8" s="104">
        <v>0</v>
      </c>
      <c r="H8" s="104">
        <v>0</v>
      </c>
      <c r="I8" s="104">
        <v>0</v>
      </c>
      <c r="J8" s="104">
        <v>8020</v>
      </c>
      <c r="K8" s="104">
        <v>0</v>
      </c>
      <c r="L8" s="104">
        <v>8020</v>
      </c>
      <c r="M8" s="104">
        <v>0</v>
      </c>
      <c r="N8" s="104">
        <v>464</v>
      </c>
      <c r="O8" s="104">
        <v>0</v>
      </c>
      <c r="P8" s="104">
        <v>464</v>
      </c>
      <c r="Q8" s="104">
        <v>0</v>
      </c>
      <c r="R8" s="104">
        <v>2169</v>
      </c>
      <c r="S8" s="104">
        <v>292</v>
      </c>
      <c r="T8" s="104">
        <v>1877</v>
      </c>
      <c r="U8" s="104">
        <v>0</v>
      </c>
      <c r="V8" s="104">
        <v>1058</v>
      </c>
      <c r="W8" s="104">
        <v>0</v>
      </c>
      <c r="X8" s="104">
        <v>1058</v>
      </c>
      <c r="Y8" s="104">
        <v>0</v>
      </c>
      <c r="Z8" s="104">
        <v>139</v>
      </c>
      <c r="AA8" s="104">
        <v>0</v>
      </c>
      <c r="AB8" s="104">
        <v>139</v>
      </c>
      <c r="AC8" s="104">
        <v>0</v>
      </c>
      <c r="AD8" s="104">
        <v>3818</v>
      </c>
      <c r="AE8" s="104">
        <v>0</v>
      </c>
      <c r="AF8" s="104">
        <v>0</v>
      </c>
      <c r="AG8" s="104">
        <v>0</v>
      </c>
      <c r="AH8" s="104">
        <v>0</v>
      </c>
      <c r="AI8" s="104">
        <v>3671</v>
      </c>
      <c r="AJ8" s="104">
        <v>0</v>
      </c>
      <c r="AK8" s="104">
        <v>0</v>
      </c>
      <c r="AL8" s="104">
        <v>3671</v>
      </c>
      <c r="AM8" s="104">
        <v>18</v>
      </c>
      <c r="AN8" s="104">
        <v>0</v>
      </c>
      <c r="AO8" s="104">
        <v>0</v>
      </c>
      <c r="AP8" s="104">
        <v>18</v>
      </c>
      <c r="AQ8" s="104">
        <v>3</v>
      </c>
      <c r="AR8" s="104">
        <v>0</v>
      </c>
      <c r="AS8" s="104">
        <v>0</v>
      </c>
      <c r="AT8" s="104">
        <v>3</v>
      </c>
      <c r="AU8" s="104">
        <v>30</v>
      </c>
      <c r="AV8" s="104">
        <v>0</v>
      </c>
      <c r="AW8" s="104">
        <v>0</v>
      </c>
      <c r="AX8" s="104">
        <v>30</v>
      </c>
      <c r="AY8" s="104">
        <v>96</v>
      </c>
      <c r="AZ8" s="104">
        <v>0</v>
      </c>
      <c r="BA8" s="104">
        <v>0</v>
      </c>
      <c r="BB8" s="104">
        <v>96</v>
      </c>
      <c r="BC8" s="104">
        <v>1225</v>
      </c>
      <c r="BD8" s="104">
        <v>667</v>
      </c>
      <c r="BE8" s="104">
        <v>0</v>
      </c>
      <c r="BF8" s="104">
        <v>139</v>
      </c>
      <c r="BG8" s="104">
        <v>13</v>
      </c>
      <c r="BH8" s="104">
        <v>0</v>
      </c>
      <c r="BI8" s="104">
        <v>28</v>
      </c>
      <c r="BJ8" s="104">
        <v>487</v>
      </c>
      <c r="BK8" s="104">
        <v>558</v>
      </c>
      <c r="BL8" s="104">
        <v>0</v>
      </c>
      <c r="BM8" s="104">
        <v>350</v>
      </c>
      <c r="BN8" s="104">
        <v>117</v>
      </c>
      <c r="BO8" s="104">
        <v>7</v>
      </c>
      <c r="BP8" s="104">
        <v>57</v>
      </c>
      <c r="BQ8" s="104">
        <v>27</v>
      </c>
      <c r="BR8" s="104">
        <v>12517</v>
      </c>
      <c r="BS8" s="104">
        <v>0</v>
      </c>
      <c r="BT8" s="104">
        <v>8159</v>
      </c>
      <c r="BU8" s="104">
        <v>477</v>
      </c>
      <c r="BV8" s="104">
        <v>2169</v>
      </c>
      <c r="BW8" s="104">
        <v>1086</v>
      </c>
      <c r="BX8" s="104">
        <v>626</v>
      </c>
      <c r="BY8" s="104">
        <v>11850</v>
      </c>
      <c r="BZ8" s="104">
        <v>0</v>
      </c>
      <c r="CA8" s="104">
        <v>8020</v>
      </c>
      <c r="CB8" s="104">
        <v>464</v>
      </c>
      <c r="CC8" s="104">
        <v>2169</v>
      </c>
      <c r="CD8" s="104">
        <v>1058</v>
      </c>
      <c r="CE8" s="104">
        <v>139</v>
      </c>
      <c r="CF8" s="104">
        <v>667</v>
      </c>
      <c r="CG8" s="104">
        <v>0</v>
      </c>
      <c r="CH8" s="104">
        <v>139</v>
      </c>
      <c r="CI8" s="104">
        <v>13</v>
      </c>
      <c r="CJ8" s="104">
        <v>0</v>
      </c>
      <c r="CK8" s="104">
        <v>28</v>
      </c>
      <c r="CL8" s="104">
        <v>487</v>
      </c>
      <c r="CM8" s="104">
        <v>4376</v>
      </c>
      <c r="CN8" s="104">
        <v>0</v>
      </c>
      <c r="CO8" s="104">
        <v>4021</v>
      </c>
      <c r="CP8" s="104">
        <v>135</v>
      </c>
      <c r="CQ8" s="104">
        <v>10</v>
      </c>
      <c r="CR8" s="104">
        <v>87</v>
      </c>
      <c r="CS8" s="104">
        <v>123</v>
      </c>
      <c r="CT8" s="104">
        <v>3818</v>
      </c>
      <c r="CU8" s="104">
        <v>0</v>
      </c>
      <c r="CV8" s="104">
        <v>3671</v>
      </c>
      <c r="CW8" s="104">
        <v>18</v>
      </c>
      <c r="CX8" s="104">
        <v>3</v>
      </c>
      <c r="CY8" s="104">
        <v>30</v>
      </c>
      <c r="CZ8" s="104">
        <v>96</v>
      </c>
      <c r="DA8" s="104">
        <v>558</v>
      </c>
      <c r="DB8" s="104">
        <v>0</v>
      </c>
      <c r="DC8" s="104">
        <v>350</v>
      </c>
      <c r="DD8" s="104">
        <v>117</v>
      </c>
      <c r="DE8" s="104">
        <v>7</v>
      </c>
      <c r="DF8" s="104">
        <v>57</v>
      </c>
      <c r="DG8" s="104">
        <v>27</v>
      </c>
      <c r="DH8" s="104">
        <v>0</v>
      </c>
      <c r="DI8" s="104">
        <v>0</v>
      </c>
      <c r="DJ8" s="104">
        <v>0</v>
      </c>
      <c r="DK8" s="104">
        <v>0</v>
      </c>
      <c r="DL8" s="104">
        <v>0</v>
      </c>
      <c r="DM8" s="104">
        <v>0</v>
      </c>
    </row>
    <row r="9" spans="1:117">
      <c r="A9" s="102" t="s">
        <v>129</v>
      </c>
      <c r="B9" s="103" t="s">
        <v>134</v>
      </c>
      <c r="C9" s="102" t="s">
        <v>135</v>
      </c>
      <c r="D9" s="104">
        <v>4318</v>
      </c>
      <c r="E9" s="104">
        <v>3184</v>
      </c>
      <c r="F9" s="104">
        <v>0</v>
      </c>
      <c r="G9" s="104">
        <v>0</v>
      </c>
      <c r="H9" s="104">
        <v>0</v>
      </c>
      <c r="I9" s="104">
        <v>0</v>
      </c>
      <c r="J9" s="104">
        <v>2214</v>
      </c>
      <c r="K9" s="104">
        <v>0</v>
      </c>
      <c r="L9" s="104">
        <v>2214</v>
      </c>
      <c r="M9" s="104">
        <v>0</v>
      </c>
      <c r="N9" s="104">
        <v>149</v>
      </c>
      <c r="O9" s="104">
        <v>0</v>
      </c>
      <c r="P9" s="104">
        <v>149</v>
      </c>
      <c r="Q9" s="104">
        <v>0</v>
      </c>
      <c r="R9" s="104">
        <v>396</v>
      </c>
      <c r="S9" s="104">
        <v>0</v>
      </c>
      <c r="T9" s="104">
        <v>396</v>
      </c>
      <c r="U9" s="104">
        <v>0</v>
      </c>
      <c r="V9" s="104">
        <v>353</v>
      </c>
      <c r="W9" s="104">
        <v>0</v>
      </c>
      <c r="X9" s="104">
        <v>353</v>
      </c>
      <c r="Y9" s="104">
        <v>0</v>
      </c>
      <c r="Z9" s="104">
        <v>72</v>
      </c>
      <c r="AA9" s="104">
        <v>0</v>
      </c>
      <c r="AB9" s="104">
        <v>72</v>
      </c>
      <c r="AC9" s="104">
        <v>0</v>
      </c>
      <c r="AD9" s="104">
        <v>704</v>
      </c>
      <c r="AE9" s="104">
        <v>0</v>
      </c>
      <c r="AF9" s="104">
        <v>0</v>
      </c>
      <c r="AG9" s="104">
        <v>0</v>
      </c>
      <c r="AH9" s="104">
        <v>0</v>
      </c>
      <c r="AI9" s="104">
        <v>633</v>
      </c>
      <c r="AJ9" s="104">
        <v>0</v>
      </c>
      <c r="AK9" s="104">
        <v>0</v>
      </c>
      <c r="AL9" s="104">
        <v>633</v>
      </c>
      <c r="AM9" s="104">
        <v>29</v>
      </c>
      <c r="AN9" s="104">
        <v>0</v>
      </c>
      <c r="AO9" s="104">
        <v>0</v>
      </c>
      <c r="AP9" s="104">
        <v>29</v>
      </c>
      <c r="AQ9" s="104">
        <v>0</v>
      </c>
      <c r="AR9" s="104">
        <v>0</v>
      </c>
      <c r="AS9" s="104">
        <v>0</v>
      </c>
      <c r="AT9" s="104">
        <v>0</v>
      </c>
      <c r="AU9" s="104">
        <v>37</v>
      </c>
      <c r="AV9" s="104">
        <v>0</v>
      </c>
      <c r="AW9" s="104">
        <v>0</v>
      </c>
      <c r="AX9" s="104">
        <v>37</v>
      </c>
      <c r="AY9" s="104">
        <v>5</v>
      </c>
      <c r="AZ9" s="104">
        <v>0</v>
      </c>
      <c r="BA9" s="104">
        <v>0</v>
      </c>
      <c r="BB9" s="104">
        <v>5</v>
      </c>
      <c r="BC9" s="104">
        <v>430</v>
      </c>
      <c r="BD9" s="104">
        <v>154</v>
      </c>
      <c r="BE9" s="104">
        <v>0</v>
      </c>
      <c r="BF9" s="104">
        <v>35</v>
      </c>
      <c r="BG9" s="104">
        <v>4</v>
      </c>
      <c r="BH9" s="104">
        <v>0</v>
      </c>
      <c r="BI9" s="104">
        <v>6</v>
      </c>
      <c r="BJ9" s="104">
        <v>109</v>
      </c>
      <c r="BK9" s="104">
        <v>276</v>
      </c>
      <c r="BL9" s="104">
        <v>0</v>
      </c>
      <c r="BM9" s="104">
        <v>250</v>
      </c>
      <c r="BN9" s="104">
        <v>8</v>
      </c>
      <c r="BO9" s="104">
        <v>0</v>
      </c>
      <c r="BP9" s="104">
        <v>17</v>
      </c>
      <c r="BQ9" s="104">
        <v>1</v>
      </c>
      <c r="BR9" s="104">
        <v>3338</v>
      </c>
      <c r="BS9" s="104">
        <v>0</v>
      </c>
      <c r="BT9" s="104">
        <v>2249</v>
      </c>
      <c r="BU9" s="104">
        <v>153</v>
      </c>
      <c r="BV9" s="104">
        <v>396</v>
      </c>
      <c r="BW9" s="104">
        <v>359</v>
      </c>
      <c r="BX9" s="104">
        <v>181</v>
      </c>
      <c r="BY9" s="104">
        <v>3184</v>
      </c>
      <c r="BZ9" s="104">
        <v>0</v>
      </c>
      <c r="CA9" s="104">
        <v>2214</v>
      </c>
      <c r="CB9" s="104">
        <v>149</v>
      </c>
      <c r="CC9" s="104">
        <v>396</v>
      </c>
      <c r="CD9" s="104">
        <v>353</v>
      </c>
      <c r="CE9" s="104">
        <v>72</v>
      </c>
      <c r="CF9" s="104">
        <v>154</v>
      </c>
      <c r="CG9" s="104">
        <v>0</v>
      </c>
      <c r="CH9" s="104">
        <v>35</v>
      </c>
      <c r="CI9" s="104">
        <v>4</v>
      </c>
      <c r="CJ9" s="104">
        <v>0</v>
      </c>
      <c r="CK9" s="104">
        <v>6</v>
      </c>
      <c r="CL9" s="104">
        <v>109</v>
      </c>
      <c r="CM9" s="104">
        <v>980</v>
      </c>
      <c r="CN9" s="104">
        <v>0</v>
      </c>
      <c r="CO9" s="104">
        <v>883</v>
      </c>
      <c r="CP9" s="104">
        <v>37</v>
      </c>
      <c r="CQ9" s="104">
        <v>0</v>
      </c>
      <c r="CR9" s="104">
        <v>54</v>
      </c>
      <c r="CS9" s="104">
        <v>6</v>
      </c>
      <c r="CT9" s="104">
        <v>704</v>
      </c>
      <c r="CU9" s="104">
        <v>0</v>
      </c>
      <c r="CV9" s="104">
        <v>633</v>
      </c>
      <c r="CW9" s="104">
        <v>29</v>
      </c>
      <c r="CX9" s="104">
        <v>0</v>
      </c>
      <c r="CY9" s="104">
        <v>37</v>
      </c>
      <c r="CZ9" s="104">
        <v>5</v>
      </c>
      <c r="DA9" s="104">
        <v>276</v>
      </c>
      <c r="DB9" s="104">
        <v>0</v>
      </c>
      <c r="DC9" s="104">
        <v>250</v>
      </c>
      <c r="DD9" s="104">
        <v>8</v>
      </c>
      <c r="DE9" s="104">
        <v>0</v>
      </c>
      <c r="DF9" s="104">
        <v>17</v>
      </c>
      <c r="DG9" s="104">
        <v>1</v>
      </c>
      <c r="DH9" s="104">
        <v>0</v>
      </c>
      <c r="DI9" s="104">
        <v>0</v>
      </c>
      <c r="DJ9" s="104">
        <v>0</v>
      </c>
      <c r="DK9" s="104">
        <v>0</v>
      </c>
      <c r="DL9" s="104">
        <v>0</v>
      </c>
      <c r="DM9" s="104">
        <v>0</v>
      </c>
    </row>
  </sheetData>
  <mergeCells count="20">
    <mergeCell ref="DL3:DL4"/>
    <mergeCell ref="DM3:DM4"/>
    <mergeCell ref="F4:I4"/>
    <mergeCell ref="J4:M4"/>
    <mergeCell ref="N4:Q4"/>
    <mergeCell ref="R4:U4"/>
    <mergeCell ref="V4:Y4"/>
    <mergeCell ref="Z4:AC4"/>
    <mergeCell ref="AE4:AH4"/>
    <mergeCell ref="AI4:AL4"/>
    <mergeCell ref="DK3:DK4"/>
    <mergeCell ref="A2:A6"/>
    <mergeCell ref="B2:B6"/>
    <mergeCell ref="C2:C6"/>
    <mergeCell ref="DI3:DI4"/>
    <mergeCell ref="DJ3:DJ4"/>
    <mergeCell ref="AM4:AP4"/>
    <mergeCell ref="AQ4:AT4"/>
    <mergeCell ref="AU4:AX4"/>
    <mergeCell ref="AY4:BB4"/>
  </mergeCells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9"/>
  <sheetViews>
    <sheetView topLeftCell="CM1" workbookViewId="0">
      <selection activeCell="DC7" activeCellId="1" sqref="CV7:CZ7 DC7:DG7"/>
    </sheetView>
  </sheetViews>
  <sheetFormatPr defaultRowHeight="18"/>
  <sheetData>
    <row r="1" spans="1:117">
      <c r="A1" t="s">
        <v>139</v>
      </c>
    </row>
    <row r="2" spans="1:117" s="80" customFormat="1" ht="22.5" customHeight="1">
      <c r="A2" s="231" t="s">
        <v>84</v>
      </c>
      <c r="B2" s="231" t="s">
        <v>85</v>
      </c>
      <c r="C2" s="233" t="s">
        <v>86</v>
      </c>
      <c r="D2" s="69" t="s">
        <v>87</v>
      </c>
      <c r="E2" s="70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0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2"/>
      <c r="BD2" s="72"/>
      <c r="BE2" s="73"/>
      <c r="BF2" s="74"/>
      <c r="BG2" s="74"/>
      <c r="BH2" s="74"/>
      <c r="BI2" s="74"/>
      <c r="BJ2" s="74"/>
      <c r="BK2" s="72"/>
      <c r="BL2" s="73"/>
      <c r="BM2" s="74"/>
      <c r="BN2" s="74"/>
      <c r="BO2" s="74"/>
      <c r="BP2" s="74"/>
      <c r="BQ2" s="74"/>
      <c r="BR2" s="75" t="s">
        <v>88</v>
      </c>
      <c r="BS2" s="74"/>
      <c r="BT2" s="74"/>
      <c r="BU2" s="74"/>
      <c r="BV2" s="74"/>
      <c r="BW2" s="74"/>
      <c r="BX2" s="74"/>
      <c r="BY2" s="76"/>
      <c r="BZ2" s="76"/>
      <c r="CA2" s="76"/>
      <c r="CB2" s="76"/>
      <c r="CC2" s="76"/>
      <c r="CD2" s="76"/>
      <c r="CE2" s="76"/>
      <c r="CF2" s="72"/>
      <c r="CG2" s="74"/>
      <c r="CH2" s="74"/>
      <c r="CI2" s="74"/>
      <c r="CJ2" s="74"/>
      <c r="CK2" s="74"/>
      <c r="CL2" s="74"/>
      <c r="CM2" s="75" t="s">
        <v>89</v>
      </c>
      <c r="CN2" s="74"/>
      <c r="CO2" s="74"/>
      <c r="CP2" s="74"/>
      <c r="CQ2" s="74"/>
      <c r="CR2" s="74"/>
      <c r="CS2" s="74"/>
      <c r="CT2" s="76"/>
      <c r="CU2" s="76"/>
      <c r="CV2" s="76"/>
      <c r="CW2" s="76"/>
      <c r="CX2" s="76"/>
      <c r="CY2" s="76"/>
      <c r="CZ2" s="76"/>
      <c r="DA2" s="72"/>
      <c r="DB2" s="74"/>
      <c r="DC2" s="74"/>
      <c r="DD2" s="74"/>
      <c r="DE2" s="74"/>
      <c r="DF2" s="74"/>
      <c r="DG2" s="74"/>
      <c r="DH2" s="77" t="s">
        <v>90</v>
      </c>
      <c r="DI2" s="75" t="s">
        <v>91</v>
      </c>
      <c r="DJ2" s="78"/>
      <c r="DK2" s="78"/>
      <c r="DL2" s="78"/>
      <c r="DM2" s="79"/>
    </row>
    <row r="3" spans="1:117" s="80" customFormat="1" ht="22.5" customHeight="1">
      <c r="A3" s="232"/>
      <c r="B3" s="232"/>
      <c r="C3" s="234"/>
      <c r="D3" s="81"/>
      <c r="E3" s="82" t="s">
        <v>92</v>
      </c>
      <c r="F3" s="76"/>
      <c r="G3" s="76"/>
      <c r="H3" s="76"/>
      <c r="I3" s="76"/>
      <c r="J3" s="76"/>
      <c r="K3" s="71"/>
      <c r="L3" s="71"/>
      <c r="M3" s="71"/>
      <c r="N3" s="76"/>
      <c r="O3" s="71"/>
      <c r="P3" s="71"/>
      <c r="Q3" s="71"/>
      <c r="R3" s="76"/>
      <c r="S3" s="71"/>
      <c r="T3" s="71"/>
      <c r="U3" s="71"/>
      <c r="V3" s="76"/>
      <c r="W3" s="71"/>
      <c r="X3" s="71"/>
      <c r="Y3" s="71"/>
      <c r="Z3" s="76"/>
      <c r="AA3" s="71"/>
      <c r="AB3" s="71"/>
      <c r="AC3" s="83"/>
      <c r="AD3" s="82" t="s">
        <v>93</v>
      </c>
      <c r="AE3" s="76"/>
      <c r="AF3" s="76"/>
      <c r="AG3" s="76"/>
      <c r="AH3" s="76"/>
      <c r="AI3" s="76"/>
      <c r="AJ3" s="71"/>
      <c r="AK3" s="71"/>
      <c r="AL3" s="71"/>
      <c r="AM3" s="76"/>
      <c r="AN3" s="71"/>
      <c r="AO3" s="71"/>
      <c r="AP3" s="71"/>
      <c r="AQ3" s="76"/>
      <c r="AR3" s="71"/>
      <c r="AS3" s="71"/>
      <c r="AT3" s="71"/>
      <c r="AU3" s="76"/>
      <c r="AV3" s="71"/>
      <c r="AW3" s="71"/>
      <c r="AX3" s="71"/>
      <c r="AY3" s="76"/>
      <c r="AZ3" s="71"/>
      <c r="BA3" s="71"/>
      <c r="BB3" s="83"/>
      <c r="BC3" s="72" t="s">
        <v>94</v>
      </c>
      <c r="BD3" s="72"/>
      <c r="BE3" s="73"/>
      <c r="BF3" s="74"/>
      <c r="BG3" s="74"/>
      <c r="BH3" s="74"/>
      <c r="BI3" s="74"/>
      <c r="BJ3" s="74"/>
      <c r="BK3" s="72"/>
      <c r="BL3" s="73"/>
      <c r="BM3" s="74"/>
      <c r="BN3" s="74"/>
      <c r="BO3" s="74"/>
      <c r="BP3" s="74"/>
      <c r="BQ3" s="74"/>
      <c r="BR3" s="84"/>
      <c r="BS3" s="85" t="s">
        <v>95</v>
      </c>
      <c r="BT3" s="86"/>
      <c r="BU3" s="86"/>
      <c r="BV3" s="86"/>
      <c r="BW3" s="86"/>
      <c r="BX3" s="86"/>
      <c r="BY3" s="71"/>
      <c r="BZ3" s="76"/>
      <c r="CA3" s="76"/>
      <c r="CB3" s="76"/>
      <c r="CC3" s="76"/>
      <c r="CD3" s="76"/>
      <c r="CE3" s="76"/>
      <c r="CF3" s="72"/>
      <c r="CG3" s="74"/>
      <c r="CH3" s="74"/>
      <c r="CI3" s="74"/>
      <c r="CJ3" s="74"/>
      <c r="CK3" s="74"/>
      <c r="CL3" s="74"/>
      <c r="CM3" s="84"/>
      <c r="CN3" s="85" t="s">
        <v>96</v>
      </c>
      <c r="CO3" s="86"/>
      <c r="CP3" s="86"/>
      <c r="CQ3" s="86"/>
      <c r="CR3" s="86"/>
      <c r="CS3" s="86"/>
      <c r="CT3" s="71"/>
      <c r="CU3" s="76"/>
      <c r="CV3" s="76"/>
      <c r="CW3" s="76"/>
      <c r="CX3" s="76"/>
      <c r="CY3" s="76"/>
      <c r="CZ3" s="76"/>
      <c r="DA3" s="72"/>
      <c r="DB3" s="74"/>
      <c r="DC3" s="74"/>
      <c r="DD3" s="74"/>
      <c r="DE3" s="74"/>
      <c r="DF3" s="74"/>
      <c r="DG3" s="74"/>
      <c r="DH3" s="87"/>
      <c r="DI3" s="235" t="s">
        <v>97</v>
      </c>
      <c r="DJ3" s="236" t="s">
        <v>98</v>
      </c>
      <c r="DK3" s="236" t="s">
        <v>99</v>
      </c>
      <c r="DL3" s="236" t="s">
        <v>100</v>
      </c>
      <c r="DM3" s="236" t="s">
        <v>101</v>
      </c>
    </row>
    <row r="4" spans="1:117" s="80" customFormat="1" ht="22.5" customHeight="1">
      <c r="A4" s="232"/>
      <c r="B4" s="232"/>
      <c r="C4" s="234"/>
      <c r="D4" s="88"/>
      <c r="E4" s="81"/>
      <c r="F4" s="237" t="s">
        <v>102</v>
      </c>
      <c r="G4" s="238"/>
      <c r="H4" s="238"/>
      <c r="I4" s="239"/>
      <c r="J4" s="237" t="s">
        <v>103</v>
      </c>
      <c r="K4" s="238"/>
      <c r="L4" s="238"/>
      <c r="M4" s="239"/>
      <c r="N4" s="237" t="s">
        <v>104</v>
      </c>
      <c r="O4" s="238"/>
      <c r="P4" s="238"/>
      <c r="Q4" s="239"/>
      <c r="R4" s="237" t="s">
        <v>105</v>
      </c>
      <c r="S4" s="238"/>
      <c r="T4" s="238"/>
      <c r="U4" s="239"/>
      <c r="V4" s="237" t="s">
        <v>106</v>
      </c>
      <c r="W4" s="238"/>
      <c r="X4" s="238"/>
      <c r="Y4" s="239"/>
      <c r="Z4" s="237" t="s">
        <v>107</v>
      </c>
      <c r="AA4" s="238"/>
      <c r="AB4" s="238"/>
      <c r="AC4" s="239"/>
      <c r="AD4" s="81"/>
      <c r="AE4" s="237" t="s">
        <v>102</v>
      </c>
      <c r="AF4" s="238"/>
      <c r="AG4" s="238"/>
      <c r="AH4" s="239"/>
      <c r="AI4" s="237" t="s">
        <v>103</v>
      </c>
      <c r="AJ4" s="238"/>
      <c r="AK4" s="238"/>
      <c r="AL4" s="239"/>
      <c r="AM4" s="237" t="s">
        <v>104</v>
      </c>
      <c r="AN4" s="238"/>
      <c r="AO4" s="238"/>
      <c r="AP4" s="239"/>
      <c r="AQ4" s="237" t="s">
        <v>105</v>
      </c>
      <c r="AR4" s="238"/>
      <c r="AS4" s="238"/>
      <c r="AT4" s="239"/>
      <c r="AU4" s="237" t="s">
        <v>106</v>
      </c>
      <c r="AV4" s="238"/>
      <c r="AW4" s="238"/>
      <c r="AX4" s="239"/>
      <c r="AY4" s="237" t="s">
        <v>107</v>
      </c>
      <c r="AZ4" s="238"/>
      <c r="BA4" s="238"/>
      <c r="BB4" s="239"/>
      <c r="BC4" s="89"/>
      <c r="BD4" s="82" t="s">
        <v>108</v>
      </c>
      <c r="BE4" s="70"/>
      <c r="BF4" s="70"/>
      <c r="BG4" s="70"/>
      <c r="BH4" s="70"/>
      <c r="BI4" s="70"/>
      <c r="BJ4" s="90"/>
      <c r="BK4" s="91" t="s">
        <v>109</v>
      </c>
      <c r="BL4" s="70"/>
      <c r="BM4" s="70"/>
      <c r="BN4" s="70"/>
      <c r="BO4" s="70"/>
      <c r="BP4" s="70"/>
      <c r="BQ4" s="70"/>
      <c r="BR4" s="89"/>
      <c r="BS4" s="92"/>
      <c r="BT4" s="93"/>
      <c r="BU4" s="93"/>
      <c r="BV4" s="93"/>
      <c r="BW4" s="93"/>
      <c r="BX4" s="94"/>
      <c r="BY4" s="82" t="s">
        <v>92</v>
      </c>
      <c r="BZ4" s="91"/>
      <c r="CA4" s="70"/>
      <c r="CB4" s="70"/>
      <c r="CC4" s="70"/>
      <c r="CD4" s="70"/>
      <c r="CE4" s="90"/>
      <c r="CF4" s="91" t="s">
        <v>110</v>
      </c>
      <c r="CG4" s="70"/>
      <c r="CH4" s="70"/>
      <c r="CI4" s="70"/>
      <c r="CJ4" s="70"/>
      <c r="CK4" s="70"/>
      <c r="CL4" s="90"/>
      <c r="CM4" s="89"/>
      <c r="CN4" s="92"/>
      <c r="CO4" s="93"/>
      <c r="CP4" s="93"/>
      <c r="CQ4" s="93"/>
      <c r="CR4" s="93"/>
      <c r="CS4" s="94"/>
      <c r="CT4" s="82" t="s">
        <v>93</v>
      </c>
      <c r="CU4" s="91"/>
      <c r="CV4" s="70"/>
      <c r="CW4" s="70"/>
      <c r="CX4" s="70"/>
      <c r="CY4" s="70"/>
      <c r="CZ4" s="90"/>
      <c r="DA4" s="91" t="s">
        <v>110</v>
      </c>
      <c r="DB4" s="70"/>
      <c r="DC4" s="70"/>
      <c r="DD4" s="70"/>
      <c r="DE4" s="70"/>
      <c r="DF4" s="70"/>
      <c r="DG4" s="90"/>
      <c r="DH4" s="87"/>
      <c r="DI4" s="235"/>
      <c r="DJ4" s="235"/>
      <c r="DK4" s="235"/>
      <c r="DL4" s="235"/>
      <c r="DM4" s="235"/>
    </row>
    <row r="5" spans="1:117" s="80" customFormat="1" ht="22.5" customHeight="1">
      <c r="A5" s="232"/>
      <c r="B5" s="232"/>
      <c r="C5" s="234"/>
      <c r="D5" s="88" t="s">
        <v>97</v>
      </c>
      <c r="E5" s="81" t="s">
        <v>97</v>
      </c>
      <c r="F5" s="81" t="s">
        <v>97</v>
      </c>
      <c r="G5" s="95" t="s">
        <v>98</v>
      </c>
      <c r="H5" s="95" t="s">
        <v>99</v>
      </c>
      <c r="I5" s="95" t="s">
        <v>100</v>
      </c>
      <c r="J5" s="81" t="s">
        <v>97</v>
      </c>
      <c r="K5" s="95" t="s">
        <v>98</v>
      </c>
      <c r="L5" s="95" t="s">
        <v>99</v>
      </c>
      <c r="M5" s="95" t="s">
        <v>100</v>
      </c>
      <c r="N5" s="81" t="s">
        <v>97</v>
      </c>
      <c r="O5" s="95" t="s">
        <v>98</v>
      </c>
      <c r="P5" s="95" t="s">
        <v>99</v>
      </c>
      <c r="Q5" s="95" t="s">
        <v>100</v>
      </c>
      <c r="R5" s="81" t="s">
        <v>97</v>
      </c>
      <c r="S5" s="95" t="s">
        <v>98</v>
      </c>
      <c r="T5" s="95" t="s">
        <v>99</v>
      </c>
      <c r="U5" s="95" t="s">
        <v>100</v>
      </c>
      <c r="V5" s="81" t="s">
        <v>97</v>
      </c>
      <c r="W5" s="95" t="s">
        <v>98</v>
      </c>
      <c r="X5" s="95" t="s">
        <v>99</v>
      </c>
      <c r="Y5" s="95" t="s">
        <v>100</v>
      </c>
      <c r="Z5" s="81" t="s">
        <v>97</v>
      </c>
      <c r="AA5" s="95" t="s">
        <v>98</v>
      </c>
      <c r="AB5" s="95" t="s">
        <v>99</v>
      </c>
      <c r="AC5" s="95" t="s">
        <v>100</v>
      </c>
      <c r="AD5" s="81" t="s">
        <v>97</v>
      </c>
      <c r="AE5" s="81" t="s">
        <v>97</v>
      </c>
      <c r="AF5" s="95" t="s">
        <v>98</v>
      </c>
      <c r="AG5" s="95" t="s">
        <v>99</v>
      </c>
      <c r="AH5" s="95" t="s">
        <v>100</v>
      </c>
      <c r="AI5" s="81" t="s">
        <v>97</v>
      </c>
      <c r="AJ5" s="95" t="s">
        <v>98</v>
      </c>
      <c r="AK5" s="95" t="s">
        <v>99</v>
      </c>
      <c r="AL5" s="95" t="s">
        <v>100</v>
      </c>
      <c r="AM5" s="81" t="s">
        <v>97</v>
      </c>
      <c r="AN5" s="95" t="s">
        <v>98</v>
      </c>
      <c r="AO5" s="95" t="s">
        <v>99</v>
      </c>
      <c r="AP5" s="95" t="s">
        <v>100</v>
      </c>
      <c r="AQ5" s="81" t="s">
        <v>97</v>
      </c>
      <c r="AR5" s="95" t="s">
        <v>98</v>
      </c>
      <c r="AS5" s="95" t="s">
        <v>99</v>
      </c>
      <c r="AT5" s="95" t="s">
        <v>100</v>
      </c>
      <c r="AU5" s="81" t="s">
        <v>97</v>
      </c>
      <c r="AV5" s="95" t="s">
        <v>98</v>
      </c>
      <c r="AW5" s="95" t="s">
        <v>99</v>
      </c>
      <c r="AX5" s="95" t="s">
        <v>100</v>
      </c>
      <c r="AY5" s="81" t="s">
        <v>97</v>
      </c>
      <c r="AZ5" s="95" t="s">
        <v>98</v>
      </c>
      <c r="BA5" s="95" t="s">
        <v>99</v>
      </c>
      <c r="BB5" s="95" t="s">
        <v>100</v>
      </c>
      <c r="BC5" s="88" t="s">
        <v>97</v>
      </c>
      <c r="BD5" s="88" t="s">
        <v>97</v>
      </c>
      <c r="BE5" s="88" t="s">
        <v>111</v>
      </c>
      <c r="BF5" s="88" t="s">
        <v>112</v>
      </c>
      <c r="BG5" s="88" t="s">
        <v>113</v>
      </c>
      <c r="BH5" s="88" t="s">
        <v>114</v>
      </c>
      <c r="BI5" s="88" t="s">
        <v>115</v>
      </c>
      <c r="BJ5" s="88" t="s">
        <v>116</v>
      </c>
      <c r="BK5" s="88" t="s">
        <v>97</v>
      </c>
      <c r="BL5" s="88" t="s">
        <v>111</v>
      </c>
      <c r="BM5" s="88" t="s">
        <v>112</v>
      </c>
      <c r="BN5" s="88" t="s">
        <v>113</v>
      </c>
      <c r="BO5" s="88" t="s">
        <v>114</v>
      </c>
      <c r="BP5" s="88" t="s">
        <v>115</v>
      </c>
      <c r="BQ5" s="89" t="s">
        <v>116</v>
      </c>
      <c r="BR5" s="88" t="s">
        <v>97</v>
      </c>
      <c r="BS5" s="96" t="s">
        <v>111</v>
      </c>
      <c r="BT5" s="96" t="s">
        <v>112</v>
      </c>
      <c r="BU5" s="96" t="s">
        <v>113</v>
      </c>
      <c r="BV5" s="96" t="s">
        <v>114</v>
      </c>
      <c r="BW5" s="96" t="s">
        <v>115</v>
      </c>
      <c r="BX5" s="96" t="s">
        <v>116</v>
      </c>
      <c r="BY5" s="88" t="s">
        <v>97</v>
      </c>
      <c r="BZ5" s="96" t="s">
        <v>111</v>
      </c>
      <c r="CA5" s="88" t="s">
        <v>112</v>
      </c>
      <c r="CB5" s="88" t="s">
        <v>113</v>
      </c>
      <c r="CC5" s="88" t="s">
        <v>114</v>
      </c>
      <c r="CD5" s="88" t="s">
        <v>115</v>
      </c>
      <c r="CE5" s="88" t="s">
        <v>116</v>
      </c>
      <c r="CF5" s="88" t="s">
        <v>97</v>
      </c>
      <c r="CG5" s="88" t="s">
        <v>111</v>
      </c>
      <c r="CH5" s="88" t="s">
        <v>112</v>
      </c>
      <c r="CI5" s="88" t="s">
        <v>113</v>
      </c>
      <c r="CJ5" s="88" t="s">
        <v>114</v>
      </c>
      <c r="CK5" s="88" t="s">
        <v>115</v>
      </c>
      <c r="CL5" s="88" t="s">
        <v>116</v>
      </c>
      <c r="CM5" s="88" t="s">
        <v>97</v>
      </c>
      <c r="CN5" s="96" t="s">
        <v>111</v>
      </c>
      <c r="CO5" s="96" t="s">
        <v>112</v>
      </c>
      <c r="CP5" s="96" t="s">
        <v>113</v>
      </c>
      <c r="CQ5" s="96" t="s">
        <v>114</v>
      </c>
      <c r="CR5" s="96" t="s">
        <v>115</v>
      </c>
      <c r="CS5" s="96" t="s">
        <v>116</v>
      </c>
      <c r="CT5" s="88" t="s">
        <v>97</v>
      </c>
      <c r="CU5" s="96" t="s">
        <v>111</v>
      </c>
      <c r="CV5" s="88" t="s">
        <v>112</v>
      </c>
      <c r="CW5" s="88" t="s">
        <v>113</v>
      </c>
      <c r="CX5" s="88" t="s">
        <v>114</v>
      </c>
      <c r="CY5" s="88" t="s">
        <v>115</v>
      </c>
      <c r="CZ5" s="88" t="s">
        <v>116</v>
      </c>
      <c r="DA5" s="88" t="s">
        <v>97</v>
      </c>
      <c r="DB5" s="88" t="s">
        <v>111</v>
      </c>
      <c r="DC5" s="88" t="s">
        <v>112</v>
      </c>
      <c r="DD5" s="88" t="s">
        <v>113</v>
      </c>
      <c r="DE5" s="88" t="s">
        <v>114</v>
      </c>
      <c r="DF5" s="88" t="s">
        <v>115</v>
      </c>
      <c r="DG5" s="88" t="s">
        <v>116</v>
      </c>
      <c r="DH5" s="87"/>
      <c r="DI5" s="81"/>
      <c r="DJ5" s="81"/>
      <c r="DK5" s="81"/>
      <c r="DL5" s="81"/>
      <c r="DM5" s="81"/>
    </row>
    <row r="6" spans="1:117" s="101" customFormat="1" ht="13.5" customHeight="1">
      <c r="A6" s="232"/>
      <c r="B6" s="232"/>
      <c r="C6" s="234"/>
      <c r="D6" s="97" t="s">
        <v>117</v>
      </c>
      <c r="E6" s="98" t="s">
        <v>117</v>
      </c>
      <c r="F6" s="98" t="s">
        <v>117</v>
      </c>
      <c r="G6" s="99" t="s">
        <v>117</v>
      </c>
      <c r="H6" s="99" t="s">
        <v>117</v>
      </c>
      <c r="I6" s="99" t="s">
        <v>117</v>
      </c>
      <c r="J6" s="98" t="s">
        <v>117</v>
      </c>
      <c r="K6" s="99" t="s">
        <v>117</v>
      </c>
      <c r="L6" s="99" t="s">
        <v>117</v>
      </c>
      <c r="M6" s="99" t="s">
        <v>117</v>
      </c>
      <c r="N6" s="98" t="s">
        <v>117</v>
      </c>
      <c r="O6" s="99" t="s">
        <v>117</v>
      </c>
      <c r="P6" s="99" t="s">
        <v>117</v>
      </c>
      <c r="Q6" s="99" t="s">
        <v>117</v>
      </c>
      <c r="R6" s="98" t="s">
        <v>117</v>
      </c>
      <c r="S6" s="99" t="s">
        <v>117</v>
      </c>
      <c r="T6" s="99" t="s">
        <v>117</v>
      </c>
      <c r="U6" s="99" t="s">
        <v>117</v>
      </c>
      <c r="V6" s="98" t="s">
        <v>117</v>
      </c>
      <c r="W6" s="99" t="s">
        <v>117</v>
      </c>
      <c r="X6" s="99" t="s">
        <v>117</v>
      </c>
      <c r="Y6" s="99" t="s">
        <v>117</v>
      </c>
      <c r="Z6" s="98" t="s">
        <v>117</v>
      </c>
      <c r="AA6" s="99" t="s">
        <v>117</v>
      </c>
      <c r="AB6" s="99" t="s">
        <v>117</v>
      </c>
      <c r="AC6" s="99" t="s">
        <v>117</v>
      </c>
      <c r="AD6" s="98" t="s">
        <v>117</v>
      </c>
      <c r="AE6" s="98" t="s">
        <v>117</v>
      </c>
      <c r="AF6" s="99" t="s">
        <v>117</v>
      </c>
      <c r="AG6" s="99" t="s">
        <v>117</v>
      </c>
      <c r="AH6" s="99" t="s">
        <v>117</v>
      </c>
      <c r="AI6" s="98" t="s">
        <v>117</v>
      </c>
      <c r="AJ6" s="99" t="s">
        <v>117</v>
      </c>
      <c r="AK6" s="99" t="s">
        <v>117</v>
      </c>
      <c r="AL6" s="99" t="s">
        <v>117</v>
      </c>
      <c r="AM6" s="98" t="s">
        <v>117</v>
      </c>
      <c r="AN6" s="99" t="s">
        <v>117</v>
      </c>
      <c r="AO6" s="99" t="s">
        <v>117</v>
      </c>
      <c r="AP6" s="99" t="s">
        <v>117</v>
      </c>
      <c r="AQ6" s="98" t="s">
        <v>117</v>
      </c>
      <c r="AR6" s="99" t="s">
        <v>117</v>
      </c>
      <c r="AS6" s="99" t="s">
        <v>117</v>
      </c>
      <c r="AT6" s="99" t="s">
        <v>117</v>
      </c>
      <c r="AU6" s="98" t="s">
        <v>117</v>
      </c>
      <c r="AV6" s="99" t="s">
        <v>117</v>
      </c>
      <c r="AW6" s="99" t="s">
        <v>117</v>
      </c>
      <c r="AX6" s="99" t="s">
        <v>117</v>
      </c>
      <c r="AY6" s="98" t="s">
        <v>117</v>
      </c>
      <c r="AZ6" s="99" t="s">
        <v>117</v>
      </c>
      <c r="BA6" s="99" t="s">
        <v>117</v>
      </c>
      <c r="BB6" s="99" t="s">
        <v>117</v>
      </c>
      <c r="BC6" s="97" t="s">
        <v>117</v>
      </c>
      <c r="BD6" s="97" t="s">
        <v>117</v>
      </c>
      <c r="BE6" s="97" t="s">
        <v>117</v>
      </c>
      <c r="BF6" s="97" t="s">
        <v>117</v>
      </c>
      <c r="BG6" s="97" t="s">
        <v>117</v>
      </c>
      <c r="BH6" s="97" t="s">
        <v>117</v>
      </c>
      <c r="BI6" s="97" t="s">
        <v>117</v>
      </c>
      <c r="BJ6" s="97" t="s">
        <v>117</v>
      </c>
      <c r="BK6" s="97" t="s">
        <v>117</v>
      </c>
      <c r="BL6" s="97" t="s">
        <v>117</v>
      </c>
      <c r="BM6" s="97" t="s">
        <v>117</v>
      </c>
      <c r="BN6" s="97" t="s">
        <v>117</v>
      </c>
      <c r="BO6" s="97" t="s">
        <v>117</v>
      </c>
      <c r="BP6" s="97" t="s">
        <v>117</v>
      </c>
      <c r="BQ6" s="100" t="s">
        <v>117</v>
      </c>
      <c r="BR6" s="97" t="s">
        <v>117</v>
      </c>
      <c r="BS6" s="97" t="s">
        <v>117</v>
      </c>
      <c r="BT6" s="97" t="s">
        <v>117</v>
      </c>
      <c r="BU6" s="97" t="s">
        <v>117</v>
      </c>
      <c r="BV6" s="97" t="s">
        <v>117</v>
      </c>
      <c r="BW6" s="97" t="s">
        <v>117</v>
      </c>
      <c r="BX6" s="97" t="s">
        <v>117</v>
      </c>
      <c r="BY6" s="97" t="s">
        <v>117</v>
      </c>
      <c r="BZ6" s="98" t="s">
        <v>117</v>
      </c>
      <c r="CA6" s="98" t="s">
        <v>117</v>
      </c>
      <c r="CB6" s="98" t="s">
        <v>117</v>
      </c>
      <c r="CC6" s="98" t="s">
        <v>117</v>
      </c>
      <c r="CD6" s="98" t="s">
        <v>117</v>
      </c>
      <c r="CE6" s="98" t="s">
        <v>117</v>
      </c>
      <c r="CF6" s="97" t="s">
        <v>117</v>
      </c>
      <c r="CG6" s="97" t="s">
        <v>117</v>
      </c>
      <c r="CH6" s="97" t="s">
        <v>117</v>
      </c>
      <c r="CI6" s="97" t="s">
        <v>117</v>
      </c>
      <c r="CJ6" s="97" t="s">
        <v>117</v>
      </c>
      <c r="CK6" s="97" t="s">
        <v>117</v>
      </c>
      <c r="CL6" s="97" t="s">
        <v>117</v>
      </c>
      <c r="CM6" s="97" t="s">
        <v>117</v>
      </c>
      <c r="CN6" s="97" t="s">
        <v>117</v>
      </c>
      <c r="CO6" s="97" t="s">
        <v>117</v>
      </c>
      <c r="CP6" s="97" t="s">
        <v>117</v>
      </c>
      <c r="CQ6" s="97" t="s">
        <v>117</v>
      </c>
      <c r="CR6" s="97" t="s">
        <v>117</v>
      </c>
      <c r="CS6" s="97" t="s">
        <v>117</v>
      </c>
      <c r="CT6" s="97" t="s">
        <v>117</v>
      </c>
      <c r="CU6" s="98" t="s">
        <v>117</v>
      </c>
      <c r="CV6" s="98" t="s">
        <v>117</v>
      </c>
      <c r="CW6" s="98" t="s">
        <v>117</v>
      </c>
      <c r="CX6" s="98" t="s">
        <v>117</v>
      </c>
      <c r="CY6" s="98" t="s">
        <v>117</v>
      </c>
      <c r="CZ6" s="98" t="s">
        <v>117</v>
      </c>
      <c r="DA6" s="97" t="s">
        <v>117</v>
      </c>
      <c r="DB6" s="97" t="s">
        <v>117</v>
      </c>
      <c r="DC6" s="97" t="s">
        <v>117</v>
      </c>
      <c r="DD6" s="97" t="s">
        <v>117</v>
      </c>
      <c r="DE6" s="97" t="s">
        <v>117</v>
      </c>
      <c r="DF6" s="97" t="s">
        <v>117</v>
      </c>
      <c r="DG6" s="97" t="s">
        <v>117</v>
      </c>
      <c r="DH6" s="97" t="s">
        <v>117</v>
      </c>
      <c r="DI6" s="98" t="s">
        <v>81</v>
      </c>
      <c r="DJ6" s="97" t="s">
        <v>117</v>
      </c>
      <c r="DK6" s="97" t="s">
        <v>117</v>
      </c>
      <c r="DL6" s="97" t="s">
        <v>117</v>
      </c>
      <c r="DM6" s="97" t="s">
        <v>117</v>
      </c>
    </row>
    <row r="7" spans="1:117">
      <c r="A7" s="102" t="s">
        <v>129</v>
      </c>
      <c r="B7" s="103" t="s">
        <v>130</v>
      </c>
      <c r="C7" s="102" t="s">
        <v>131</v>
      </c>
      <c r="D7" s="104">
        <f t="shared" ref="D7" si="0">SUM(E7,AD7,BC7)</f>
        <v>575314</v>
      </c>
      <c r="E7" s="104">
        <f t="shared" ref="E7" si="1">SUM(F7,J7,N7,R7,V7,Z7)</f>
        <v>382975</v>
      </c>
      <c r="F7" s="104">
        <f t="shared" ref="F7" si="2">SUM(G7:I7)</f>
        <v>0</v>
      </c>
      <c r="G7" s="104">
        <v>0</v>
      </c>
      <c r="H7" s="104">
        <v>0</v>
      </c>
      <c r="I7" s="104">
        <v>0</v>
      </c>
      <c r="J7" s="104">
        <f t="shared" ref="J7" si="3">SUM(K7:M7)</f>
        <v>247997</v>
      </c>
      <c r="K7" s="104">
        <v>110709</v>
      </c>
      <c r="L7" s="104">
        <v>137288</v>
      </c>
      <c r="M7" s="104">
        <v>0</v>
      </c>
      <c r="N7" s="104">
        <f t="shared" ref="N7" si="4">SUM(O7:Q7)</f>
        <v>15321</v>
      </c>
      <c r="O7" s="104">
        <v>2</v>
      </c>
      <c r="P7" s="104">
        <v>15319</v>
      </c>
      <c r="Q7" s="104">
        <v>0</v>
      </c>
      <c r="R7" s="104">
        <f t="shared" ref="R7" si="5">SUM(S7:U7)</f>
        <v>106117</v>
      </c>
      <c r="S7" s="104">
        <v>8276</v>
      </c>
      <c r="T7" s="104">
        <v>97841</v>
      </c>
      <c r="U7" s="104">
        <v>0</v>
      </c>
      <c r="V7" s="104">
        <f t="shared" ref="V7" si="6">SUM(W7:Y7)</f>
        <v>2658</v>
      </c>
      <c r="W7" s="104">
        <v>1965</v>
      </c>
      <c r="X7" s="104">
        <v>693</v>
      </c>
      <c r="Y7" s="104">
        <v>0</v>
      </c>
      <c r="Z7" s="104">
        <f t="shared" ref="Z7" si="7">SUM(AA7:AC7)</f>
        <v>10882</v>
      </c>
      <c r="AA7" s="104">
        <v>0</v>
      </c>
      <c r="AB7" s="104">
        <v>10882</v>
      </c>
      <c r="AC7" s="104">
        <v>0</v>
      </c>
      <c r="AD7" s="104">
        <f t="shared" ref="AD7" si="8">SUM(AE7,AI7,AM7,AQ7,AU7,AY7)</f>
        <v>148027</v>
      </c>
      <c r="AE7" s="104">
        <f t="shared" ref="AE7" si="9">SUM(AF7:AH7)</f>
        <v>0</v>
      </c>
      <c r="AF7" s="104">
        <v>0</v>
      </c>
      <c r="AG7" s="104">
        <v>0</v>
      </c>
      <c r="AH7" s="104">
        <v>0</v>
      </c>
      <c r="AI7" s="104">
        <f t="shared" ref="AI7" si="10">SUM(AJ7:AL7)</f>
        <v>135961</v>
      </c>
      <c r="AJ7" s="104">
        <v>0</v>
      </c>
      <c r="AK7" s="104">
        <v>0</v>
      </c>
      <c r="AL7" s="104">
        <v>135961</v>
      </c>
      <c r="AM7" s="104">
        <f t="shared" ref="AM7" si="11">SUM(AN7:AP7)</f>
        <v>742</v>
      </c>
      <c r="AN7" s="104">
        <v>0</v>
      </c>
      <c r="AO7" s="104">
        <v>0</v>
      </c>
      <c r="AP7" s="104">
        <v>742</v>
      </c>
      <c r="AQ7" s="104">
        <f t="shared" ref="AQ7" si="12">SUM(AR7:AT7)</f>
        <v>8584</v>
      </c>
      <c r="AR7" s="104">
        <v>0</v>
      </c>
      <c r="AS7" s="104">
        <v>0</v>
      </c>
      <c r="AT7" s="104">
        <v>8584</v>
      </c>
      <c r="AU7" s="104">
        <f t="shared" ref="AU7" si="13">SUM(AV7:AX7)</f>
        <v>0</v>
      </c>
      <c r="AV7" s="104">
        <v>0</v>
      </c>
      <c r="AW7" s="104">
        <v>0</v>
      </c>
      <c r="AX7" s="104">
        <v>0</v>
      </c>
      <c r="AY7" s="104">
        <f t="shared" ref="AY7" si="14">SUM(AZ7:BB7)</f>
        <v>2740</v>
      </c>
      <c r="AZ7" s="104">
        <v>0</v>
      </c>
      <c r="BA7" s="104">
        <v>0</v>
      </c>
      <c r="BB7" s="104">
        <v>2740</v>
      </c>
      <c r="BC7" s="104">
        <f t="shared" ref="BC7" si="15">SUM(BD7,BK7)</f>
        <v>44312</v>
      </c>
      <c r="BD7" s="104">
        <f t="shared" ref="BD7" si="16">SUM(BE7:BJ7)</f>
        <v>0</v>
      </c>
      <c r="BE7" s="104">
        <v>0</v>
      </c>
      <c r="BF7" s="104">
        <v>0</v>
      </c>
      <c r="BG7" s="104">
        <v>0</v>
      </c>
      <c r="BH7" s="104">
        <v>0</v>
      </c>
      <c r="BI7" s="104">
        <v>0</v>
      </c>
      <c r="BJ7" s="104">
        <v>0</v>
      </c>
      <c r="BK7" s="104">
        <f t="shared" ref="BK7" si="17">SUM(BL7:BQ7)</f>
        <v>44312</v>
      </c>
      <c r="BL7" s="104">
        <v>0</v>
      </c>
      <c r="BM7" s="104">
        <v>16472</v>
      </c>
      <c r="BN7" s="104">
        <v>6575</v>
      </c>
      <c r="BO7" s="104">
        <v>1600</v>
      </c>
      <c r="BP7" s="104">
        <v>0</v>
      </c>
      <c r="BQ7" s="104">
        <v>19665</v>
      </c>
      <c r="BR7" s="104">
        <f t="shared" ref="BR7:BX7" si="18">SUM(BY7,CF7)</f>
        <v>382975</v>
      </c>
      <c r="BS7" s="104">
        <f t="shared" si="18"/>
        <v>0</v>
      </c>
      <c r="BT7" s="104">
        <f t="shared" si="18"/>
        <v>247997</v>
      </c>
      <c r="BU7" s="104">
        <f t="shared" si="18"/>
        <v>15321</v>
      </c>
      <c r="BV7" s="104">
        <f t="shared" si="18"/>
        <v>106117</v>
      </c>
      <c r="BW7" s="104">
        <f t="shared" si="18"/>
        <v>2658</v>
      </c>
      <c r="BX7" s="104">
        <f t="shared" si="18"/>
        <v>10882</v>
      </c>
      <c r="BY7" s="104">
        <f t="shared" ref="BY7" si="19">SUM(BZ7:CE7)</f>
        <v>382975</v>
      </c>
      <c r="BZ7" s="104">
        <f t="shared" ref="BZ7" si="20">F7</f>
        <v>0</v>
      </c>
      <c r="CA7" s="104">
        <f t="shared" ref="CA7" si="21">J7</f>
        <v>247997</v>
      </c>
      <c r="CB7" s="104">
        <f t="shared" ref="CB7" si="22">N7</f>
        <v>15321</v>
      </c>
      <c r="CC7" s="104">
        <f t="shared" ref="CC7" si="23">R7</f>
        <v>106117</v>
      </c>
      <c r="CD7" s="104">
        <f t="shared" ref="CD7" si="24">V7</f>
        <v>2658</v>
      </c>
      <c r="CE7" s="104">
        <f t="shared" ref="CE7" si="25">Z7</f>
        <v>10882</v>
      </c>
      <c r="CF7" s="104">
        <f t="shared" ref="CF7" si="26">SUM(CG7:CL7)</f>
        <v>0</v>
      </c>
      <c r="CG7" s="104">
        <f t="shared" ref="CG7:CL7" si="27">BE7</f>
        <v>0</v>
      </c>
      <c r="CH7" s="104">
        <f t="shared" si="27"/>
        <v>0</v>
      </c>
      <c r="CI7" s="104">
        <f t="shared" si="27"/>
        <v>0</v>
      </c>
      <c r="CJ7" s="104">
        <f t="shared" si="27"/>
        <v>0</v>
      </c>
      <c r="CK7" s="104">
        <f t="shared" si="27"/>
        <v>0</v>
      </c>
      <c r="CL7" s="104">
        <f t="shared" si="27"/>
        <v>0</v>
      </c>
      <c r="CM7" s="104">
        <f t="shared" ref="CM7:CS7" si="28">SUM(CT7,DA7)</f>
        <v>192339</v>
      </c>
      <c r="CN7" s="104">
        <f t="shared" si="28"/>
        <v>0</v>
      </c>
      <c r="CO7" s="104">
        <f t="shared" si="28"/>
        <v>152433</v>
      </c>
      <c r="CP7" s="104">
        <f t="shared" si="28"/>
        <v>7317</v>
      </c>
      <c r="CQ7" s="104">
        <f t="shared" si="28"/>
        <v>10184</v>
      </c>
      <c r="CR7" s="104">
        <f t="shared" si="28"/>
        <v>0</v>
      </c>
      <c r="CS7" s="104">
        <f t="shared" si="28"/>
        <v>22405</v>
      </c>
      <c r="CT7" s="104">
        <f t="shared" ref="CT7" si="29">SUM(CU7:CZ7)</f>
        <v>148027</v>
      </c>
      <c r="CU7" s="104">
        <f t="shared" ref="CU7" si="30">AE7</f>
        <v>0</v>
      </c>
      <c r="CV7" s="104">
        <f t="shared" ref="CV7" si="31">AI7</f>
        <v>135961</v>
      </c>
      <c r="CW7" s="104">
        <f t="shared" ref="CW7" si="32">AM7</f>
        <v>742</v>
      </c>
      <c r="CX7" s="104">
        <f t="shared" ref="CX7" si="33">AQ7</f>
        <v>8584</v>
      </c>
      <c r="CY7" s="104">
        <f t="shared" ref="CY7" si="34">AU7</f>
        <v>0</v>
      </c>
      <c r="CZ7" s="104">
        <f t="shared" ref="CZ7" si="35">AY7</f>
        <v>2740</v>
      </c>
      <c r="DA7" s="104">
        <f t="shared" ref="DA7" si="36">SUM(DB7:DG7)</f>
        <v>44312</v>
      </c>
      <c r="DB7" s="104">
        <f t="shared" ref="DB7:DG7" si="37">BL7</f>
        <v>0</v>
      </c>
      <c r="DC7" s="104">
        <f t="shared" si="37"/>
        <v>16472</v>
      </c>
      <c r="DD7" s="104">
        <f t="shared" si="37"/>
        <v>6575</v>
      </c>
      <c r="DE7" s="104">
        <f t="shared" si="37"/>
        <v>1600</v>
      </c>
      <c r="DF7" s="104">
        <f t="shared" si="37"/>
        <v>0</v>
      </c>
      <c r="DG7" s="104">
        <f t="shared" si="37"/>
        <v>19665</v>
      </c>
      <c r="DH7" s="104">
        <v>0</v>
      </c>
      <c r="DI7" s="104">
        <f t="shared" ref="DI7" si="38">SUM(DJ7:DM7)</f>
        <v>0</v>
      </c>
      <c r="DJ7" s="104">
        <v>0</v>
      </c>
      <c r="DK7" s="104">
        <v>0</v>
      </c>
      <c r="DL7" s="104">
        <v>0</v>
      </c>
      <c r="DM7" s="104">
        <v>0</v>
      </c>
    </row>
    <row r="8" spans="1:117">
      <c r="A8" s="102" t="s">
        <v>129</v>
      </c>
      <c r="B8" s="103" t="s">
        <v>132</v>
      </c>
      <c r="C8" s="102" t="s">
        <v>133</v>
      </c>
      <c r="D8" s="104">
        <v>16897</v>
      </c>
      <c r="E8" s="104">
        <v>11811</v>
      </c>
      <c r="F8" s="104">
        <v>0</v>
      </c>
      <c r="G8" s="104">
        <v>0</v>
      </c>
      <c r="H8" s="104">
        <v>0</v>
      </c>
      <c r="I8" s="104">
        <v>0</v>
      </c>
      <c r="J8" s="104">
        <v>8015</v>
      </c>
      <c r="K8" s="104">
        <v>0</v>
      </c>
      <c r="L8" s="104">
        <v>8015</v>
      </c>
      <c r="M8" s="104">
        <v>0</v>
      </c>
      <c r="N8" s="104">
        <v>367</v>
      </c>
      <c r="O8" s="104">
        <v>0</v>
      </c>
      <c r="P8" s="104">
        <v>367</v>
      </c>
      <c r="Q8" s="104">
        <v>0</v>
      </c>
      <c r="R8" s="104">
        <v>2249</v>
      </c>
      <c r="S8" s="104">
        <v>286</v>
      </c>
      <c r="T8" s="104">
        <v>1963</v>
      </c>
      <c r="U8" s="104">
        <v>0</v>
      </c>
      <c r="V8" s="104">
        <v>1056</v>
      </c>
      <c r="W8" s="104">
        <v>0</v>
      </c>
      <c r="X8" s="104">
        <v>1056</v>
      </c>
      <c r="Y8" s="104">
        <v>0</v>
      </c>
      <c r="Z8" s="104">
        <v>124</v>
      </c>
      <c r="AA8" s="104">
        <v>0</v>
      </c>
      <c r="AB8" s="104">
        <v>124</v>
      </c>
      <c r="AC8" s="104">
        <v>0</v>
      </c>
      <c r="AD8" s="104">
        <v>3897</v>
      </c>
      <c r="AE8" s="104">
        <v>0</v>
      </c>
      <c r="AF8" s="104">
        <v>0</v>
      </c>
      <c r="AG8" s="104">
        <v>0</v>
      </c>
      <c r="AH8" s="104">
        <v>0</v>
      </c>
      <c r="AI8" s="104">
        <v>3757</v>
      </c>
      <c r="AJ8" s="104">
        <v>0</v>
      </c>
      <c r="AK8" s="104">
        <v>3757</v>
      </c>
      <c r="AL8" s="104">
        <v>0</v>
      </c>
      <c r="AM8" s="104">
        <v>19</v>
      </c>
      <c r="AN8" s="104">
        <v>0</v>
      </c>
      <c r="AO8" s="104">
        <v>19</v>
      </c>
      <c r="AP8" s="104">
        <v>0</v>
      </c>
      <c r="AQ8" s="104">
        <v>3</v>
      </c>
      <c r="AR8" s="104">
        <v>0</v>
      </c>
      <c r="AS8" s="104">
        <v>0</v>
      </c>
      <c r="AT8" s="104">
        <v>3</v>
      </c>
      <c r="AU8" s="104">
        <v>24</v>
      </c>
      <c r="AV8" s="104">
        <v>0</v>
      </c>
      <c r="AW8" s="104">
        <v>24</v>
      </c>
      <c r="AX8" s="104">
        <v>0</v>
      </c>
      <c r="AY8" s="104">
        <v>94</v>
      </c>
      <c r="AZ8" s="104">
        <v>0</v>
      </c>
      <c r="BA8" s="104">
        <v>94</v>
      </c>
      <c r="BB8" s="104">
        <v>0</v>
      </c>
      <c r="BC8" s="104">
        <v>1189</v>
      </c>
      <c r="BD8" s="104">
        <v>640</v>
      </c>
      <c r="BE8" s="104">
        <v>0</v>
      </c>
      <c r="BF8" s="104">
        <v>102</v>
      </c>
      <c r="BG8" s="104">
        <v>22</v>
      </c>
      <c r="BH8" s="104">
        <v>0</v>
      </c>
      <c r="BI8" s="104">
        <v>55</v>
      </c>
      <c r="BJ8" s="104">
        <v>461</v>
      </c>
      <c r="BK8" s="104">
        <v>549</v>
      </c>
      <c r="BL8" s="104">
        <v>0</v>
      </c>
      <c r="BM8" s="104">
        <v>326</v>
      </c>
      <c r="BN8" s="104">
        <v>113</v>
      </c>
      <c r="BO8" s="104">
        <v>7</v>
      </c>
      <c r="BP8" s="104">
        <v>65</v>
      </c>
      <c r="BQ8" s="104">
        <v>38</v>
      </c>
      <c r="BR8" s="104">
        <v>12451</v>
      </c>
      <c r="BS8" s="104">
        <v>0</v>
      </c>
      <c r="BT8" s="104">
        <v>8117</v>
      </c>
      <c r="BU8" s="104">
        <v>389</v>
      </c>
      <c r="BV8" s="104">
        <v>2249</v>
      </c>
      <c r="BW8" s="104">
        <v>1111</v>
      </c>
      <c r="BX8" s="104">
        <v>585</v>
      </c>
      <c r="BY8" s="104">
        <v>11811</v>
      </c>
      <c r="BZ8" s="104">
        <v>0</v>
      </c>
      <c r="CA8" s="104">
        <v>8015</v>
      </c>
      <c r="CB8" s="104">
        <v>367</v>
      </c>
      <c r="CC8" s="104">
        <v>2249</v>
      </c>
      <c r="CD8" s="104">
        <v>1056</v>
      </c>
      <c r="CE8" s="104">
        <v>124</v>
      </c>
      <c r="CF8" s="104">
        <v>640</v>
      </c>
      <c r="CG8" s="104">
        <v>0</v>
      </c>
      <c r="CH8" s="104">
        <v>102</v>
      </c>
      <c r="CI8" s="104">
        <v>22</v>
      </c>
      <c r="CJ8" s="104">
        <v>0</v>
      </c>
      <c r="CK8" s="104">
        <v>55</v>
      </c>
      <c r="CL8" s="104">
        <v>461</v>
      </c>
      <c r="CM8" s="104">
        <v>4446</v>
      </c>
      <c r="CN8" s="104">
        <v>0</v>
      </c>
      <c r="CO8" s="104">
        <v>4083</v>
      </c>
      <c r="CP8" s="104">
        <v>132</v>
      </c>
      <c r="CQ8" s="104">
        <v>10</v>
      </c>
      <c r="CR8" s="104">
        <v>89</v>
      </c>
      <c r="CS8" s="104">
        <v>132</v>
      </c>
      <c r="CT8" s="104">
        <v>3897</v>
      </c>
      <c r="CU8" s="104">
        <v>0</v>
      </c>
      <c r="CV8" s="104">
        <v>3757</v>
      </c>
      <c r="CW8" s="104">
        <v>19</v>
      </c>
      <c r="CX8" s="104">
        <v>3</v>
      </c>
      <c r="CY8" s="104">
        <v>24</v>
      </c>
      <c r="CZ8" s="104">
        <v>94</v>
      </c>
      <c r="DA8" s="104">
        <v>549</v>
      </c>
      <c r="DB8" s="104">
        <v>0</v>
      </c>
      <c r="DC8" s="104">
        <v>326</v>
      </c>
      <c r="DD8" s="104">
        <v>113</v>
      </c>
      <c r="DE8" s="104">
        <v>7</v>
      </c>
      <c r="DF8" s="104">
        <v>65</v>
      </c>
      <c r="DG8" s="104">
        <v>38</v>
      </c>
      <c r="DH8" s="104">
        <v>0</v>
      </c>
      <c r="DI8" s="104">
        <v>0</v>
      </c>
      <c r="DJ8" s="104">
        <v>0</v>
      </c>
      <c r="DK8" s="104">
        <v>0</v>
      </c>
      <c r="DL8" s="104">
        <v>0</v>
      </c>
      <c r="DM8" s="104">
        <v>0</v>
      </c>
    </row>
    <row r="9" spans="1:117">
      <c r="A9" s="102" t="s">
        <v>129</v>
      </c>
      <c r="B9" s="103" t="s">
        <v>134</v>
      </c>
      <c r="C9" s="102" t="s">
        <v>135</v>
      </c>
      <c r="D9" s="104">
        <v>4309</v>
      </c>
      <c r="E9" s="104">
        <v>3188</v>
      </c>
      <c r="F9" s="104">
        <v>0</v>
      </c>
      <c r="G9" s="104">
        <v>0</v>
      </c>
      <c r="H9" s="104">
        <v>0</v>
      </c>
      <c r="I9" s="104">
        <v>0</v>
      </c>
      <c r="J9" s="104">
        <v>2242</v>
      </c>
      <c r="K9" s="104">
        <v>0</v>
      </c>
      <c r="L9" s="104">
        <v>2242</v>
      </c>
      <c r="M9" s="104">
        <v>0</v>
      </c>
      <c r="N9" s="104">
        <v>138</v>
      </c>
      <c r="O9" s="104">
        <v>0</v>
      </c>
      <c r="P9" s="104">
        <v>138</v>
      </c>
      <c r="Q9" s="104">
        <v>0</v>
      </c>
      <c r="R9" s="104">
        <v>387</v>
      </c>
      <c r="S9" s="104">
        <v>0</v>
      </c>
      <c r="T9" s="104">
        <v>387</v>
      </c>
      <c r="U9" s="104">
        <v>0</v>
      </c>
      <c r="V9" s="104">
        <v>353</v>
      </c>
      <c r="W9" s="104">
        <v>0</v>
      </c>
      <c r="X9" s="104">
        <v>353</v>
      </c>
      <c r="Y9" s="104">
        <v>0</v>
      </c>
      <c r="Z9" s="104">
        <v>68</v>
      </c>
      <c r="AA9" s="104">
        <v>0</v>
      </c>
      <c r="AB9" s="104">
        <v>68</v>
      </c>
      <c r="AC9" s="104">
        <v>0</v>
      </c>
      <c r="AD9" s="104">
        <v>716</v>
      </c>
      <c r="AE9" s="104">
        <v>0</v>
      </c>
      <c r="AF9" s="104">
        <v>0</v>
      </c>
      <c r="AG9" s="104">
        <v>0</v>
      </c>
      <c r="AH9" s="104">
        <v>0</v>
      </c>
      <c r="AI9" s="104">
        <v>653</v>
      </c>
      <c r="AJ9" s="104">
        <v>0</v>
      </c>
      <c r="AK9" s="104">
        <v>0</v>
      </c>
      <c r="AL9" s="104">
        <v>653</v>
      </c>
      <c r="AM9" s="104">
        <v>25</v>
      </c>
      <c r="AN9" s="104">
        <v>0</v>
      </c>
      <c r="AO9" s="104">
        <v>0</v>
      </c>
      <c r="AP9" s="104">
        <v>25</v>
      </c>
      <c r="AQ9" s="104">
        <v>0</v>
      </c>
      <c r="AR9" s="104">
        <v>0</v>
      </c>
      <c r="AS9" s="104">
        <v>0</v>
      </c>
      <c r="AT9" s="104">
        <v>0</v>
      </c>
      <c r="AU9" s="104">
        <v>34</v>
      </c>
      <c r="AV9" s="104">
        <v>0</v>
      </c>
      <c r="AW9" s="104">
        <v>0</v>
      </c>
      <c r="AX9" s="104">
        <v>34</v>
      </c>
      <c r="AY9" s="104">
        <v>4</v>
      </c>
      <c r="AZ9" s="104">
        <v>0</v>
      </c>
      <c r="BA9" s="104">
        <v>0</v>
      </c>
      <c r="BB9" s="104">
        <v>4</v>
      </c>
      <c r="BC9" s="104">
        <v>405</v>
      </c>
      <c r="BD9" s="104">
        <v>157</v>
      </c>
      <c r="BE9" s="104">
        <v>0</v>
      </c>
      <c r="BF9" s="104">
        <v>31</v>
      </c>
      <c r="BG9" s="104">
        <v>4</v>
      </c>
      <c r="BH9" s="104">
        <v>0</v>
      </c>
      <c r="BI9" s="104">
        <v>11</v>
      </c>
      <c r="BJ9" s="104">
        <v>111</v>
      </c>
      <c r="BK9" s="104">
        <v>248</v>
      </c>
      <c r="BL9" s="104">
        <v>0</v>
      </c>
      <c r="BM9" s="104">
        <v>224</v>
      </c>
      <c r="BN9" s="104">
        <v>8</v>
      </c>
      <c r="BO9" s="104">
        <v>0</v>
      </c>
      <c r="BP9" s="104">
        <v>15</v>
      </c>
      <c r="BQ9" s="104">
        <v>1</v>
      </c>
      <c r="BR9" s="104">
        <v>3345</v>
      </c>
      <c r="BS9" s="104">
        <v>0</v>
      </c>
      <c r="BT9" s="104">
        <v>2273</v>
      </c>
      <c r="BU9" s="104">
        <v>142</v>
      </c>
      <c r="BV9" s="104">
        <v>387</v>
      </c>
      <c r="BW9" s="104">
        <v>364</v>
      </c>
      <c r="BX9" s="104">
        <v>179</v>
      </c>
      <c r="BY9" s="104">
        <v>3188</v>
      </c>
      <c r="BZ9" s="104">
        <v>0</v>
      </c>
      <c r="CA9" s="104">
        <v>2242</v>
      </c>
      <c r="CB9" s="104">
        <v>138</v>
      </c>
      <c r="CC9" s="104">
        <v>387</v>
      </c>
      <c r="CD9" s="104">
        <v>353</v>
      </c>
      <c r="CE9" s="104">
        <v>68</v>
      </c>
      <c r="CF9" s="104">
        <v>157</v>
      </c>
      <c r="CG9" s="104">
        <v>0</v>
      </c>
      <c r="CH9" s="104">
        <v>31</v>
      </c>
      <c r="CI9" s="104">
        <v>4</v>
      </c>
      <c r="CJ9" s="104">
        <v>0</v>
      </c>
      <c r="CK9" s="104">
        <v>11</v>
      </c>
      <c r="CL9" s="104">
        <v>111</v>
      </c>
      <c r="CM9" s="104">
        <v>964</v>
      </c>
      <c r="CN9" s="104">
        <v>0</v>
      </c>
      <c r="CO9" s="104">
        <v>877</v>
      </c>
      <c r="CP9" s="104">
        <v>33</v>
      </c>
      <c r="CQ9" s="104">
        <v>0</v>
      </c>
      <c r="CR9" s="104">
        <v>49</v>
      </c>
      <c r="CS9" s="104">
        <v>5</v>
      </c>
      <c r="CT9" s="104">
        <v>716</v>
      </c>
      <c r="CU9" s="104">
        <v>0</v>
      </c>
      <c r="CV9" s="104">
        <v>653</v>
      </c>
      <c r="CW9" s="104">
        <v>25</v>
      </c>
      <c r="CX9" s="104">
        <v>0</v>
      </c>
      <c r="CY9" s="104">
        <v>34</v>
      </c>
      <c r="CZ9" s="104">
        <v>4</v>
      </c>
      <c r="DA9" s="104">
        <v>248</v>
      </c>
      <c r="DB9" s="104">
        <v>0</v>
      </c>
      <c r="DC9" s="104">
        <v>224</v>
      </c>
      <c r="DD9" s="104">
        <v>8</v>
      </c>
      <c r="DE9" s="104">
        <v>0</v>
      </c>
      <c r="DF9" s="104">
        <v>15</v>
      </c>
      <c r="DG9" s="104">
        <v>1</v>
      </c>
      <c r="DH9" s="104">
        <v>0</v>
      </c>
      <c r="DI9" s="104">
        <v>0</v>
      </c>
      <c r="DJ9" s="104">
        <v>0</v>
      </c>
      <c r="DK9" s="104">
        <v>0</v>
      </c>
      <c r="DL9" s="104">
        <v>0</v>
      </c>
      <c r="DM9" s="104">
        <v>0</v>
      </c>
    </row>
  </sheetData>
  <mergeCells count="20">
    <mergeCell ref="DL3:DL4"/>
    <mergeCell ref="DM3:DM4"/>
    <mergeCell ref="F4:I4"/>
    <mergeCell ref="J4:M4"/>
    <mergeCell ref="N4:Q4"/>
    <mergeCell ref="R4:U4"/>
    <mergeCell ref="V4:Y4"/>
    <mergeCell ref="Z4:AC4"/>
    <mergeCell ref="AE4:AH4"/>
    <mergeCell ref="AI4:AL4"/>
    <mergeCell ref="DK3:DK4"/>
    <mergeCell ref="A2:A6"/>
    <mergeCell ref="B2:B6"/>
    <mergeCell ref="C2:C6"/>
    <mergeCell ref="DI3:DI4"/>
    <mergeCell ref="DJ3:DJ4"/>
    <mergeCell ref="AM4:AP4"/>
    <mergeCell ref="AQ4:AT4"/>
    <mergeCell ref="AU4:AX4"/>
    <mergeCell ref="AY4:BB4"/>
  </mergeCells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9"/>
  <sheetViews>
    <sheetView topLeftCell="CR1" workbookViewId="0">
      <selection activeCell="DC7" activeCellId="1" sqref="CV7:CZ7 DC7:DG7"/>
    </sheetView>
  </sheetViews>
  <sheetFormatPr defaultRowHeight="18"/>
  <sheetData>
    <row r="1" spans="1:117">
      <c r="A1" t="s">
        <v>141</v>
      </c>
    </row>
    <row r="2" spans="1:117" s="80" customFormat="1" ht="22.5" customHeight="1">
      <c r="A2" s="231" t="s">
        <v>84</v>
      </c>
      <c r="B2" s="231" t="s">
        <v>85</v>
      </c>
      <c r="C2" s="233" t="s">
        <v>86</v>
      </c>
      <c r="D2" s="69" t="s">
        <v>87</v>
      </c>
      <c r="E2" s="70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0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2"/>
      <c r="BD2" s="72"/>
      <c r="BE2" s="73"/>
      <c r="BF2" s="74"/>
      <c r="BG2" s="74"/>
      <c r="BH2" s="74"/>
      <c r="BI2" s="74"/>
      <c r="BJ2" s="74"/>
      <c r="BK2" s="72"/>
      <c r="BL2" s="73"/>
      <c r="BM2" s="74"/>
      <c r="BN2" s="74"/>
      <c r="BO2" s="74"/>
      <c r="BP2" s="74"/>
      <c r="BQ2" s="74"/>
      <c r="BR2" s="75" t="s">
        <v>88</v>
      </c>
      <c r="BS2" s="74"/>
      <c r="BT2" s="74"/>
      <c r="BU2" s="74"/>
      <c r="BV2" s="74"/>
      <c r="BW2" s="74"/>
      <c r="BX2" s="74"/>
      <c r="BY2" s="76"/>
      <c r="BZ2" s="76"/>
      <c r="CA2" s="76"/>
      <c r="CB2" s="76"/>
      <c r="CC2" s="76"/>
      <c r="CD2" s="76"/>
      <c r="CE2" s="76"/>
      <c r="CF2" s="72"/>
      <c r="CG2" s="74"/>
      <c r="CH2" s="74"/>
      <c r="CI2" s="74"/>
      <c r="CJ2" s="74"/>
      <c r="CK2" s="74"/>
      <c r="CL2" s="74"/>
      <c r="CM2" s="75" t="s">
        <v>89</v>
      </c>
      <c r="CN2" s="74"/>
      <c r="CO2" s="74"/>
      <c r="CP2" s="74"/>
      <c r="CQ2" s="74"/>
      <c r="CR2" s="74"/>
      <c r="CS2" s="74"/>
      <c r="CT2" s="76"/>
      <c r="CU2" s="76"/>
      <c r="CV2" s="76"/>
      <c r="CW2" s="76"/>
      <c r="CX2" s="76"/>
      <c r="CY2" s="76"/>
      <c r="CZ2" s="76"/>
      <c r="DA2" s="72"/>
      <c r="DB2" s="74"/>
      <c r="DC2" s="74"/>
      <c r="DD2" s="74"/>
      <c r="DE2" s="74"/>
      <c r="DF2" s="74"/>
      <c r="DG2" s="74"/>
      <c r="DH2" s="77" t="s">
        <v>90</v>
      </c>
      <c r="DI2" s="75" t="s">
        <v>91</v>
      </c>
      <c r="DJ2" s="78"/>
      <c r="DK2" s="78"/>
      <c r="DL2" s="78"/>
      <c r="DM2" s="79"/>
    </row>
    <row r="3" spans="1:117" s="80" customFormat="1" ht="22.5" customHeight="1">
      <c r="A3" s="232"/>
      <c r="B3" s="232"/>
      <c r="C3" s="234"/>
      <c r="D3" s="81"/>
      <c r="E3" s="82" t="s">
        <v>92</v>
      </c>
      <c r="F3" s="76"/>
      <c r="G3" s="76"/>
      <c r="H3" s="76"/>
      <c r="I3" s="76"/>
      <c r="J3" s="76"/>
      <c r="K3" s="71"/>
      <c r="L3" s="71"/>
      <c r="M3" s="71"/>
      <c r="N3" s="76"/>
      <c r="O3" s="71"/>
      <c r="P3" s="71"/>
      <c r="Q3" s="71"/>
      <c r="R3" s="76"/>
      <c r="S3" s="71"/>
      <c r="T3" s="71"/>
      <c r="U3" s="71"/>
      <c r="V3" s="76"/>
      <c r="W3" s="71"/>
      <c r="X3" s="71"/>
      <c r="Y3" s="71"/>
      <c r="Z3" s="76"/>
      <c r="AA3" s="71"/>
      <c r="AB3" s="71"/>
      <c r="AC3" s="83"/>
      <c r="AD3" s="82" t="s">
        <v>93</v>
      </c>
      <c r="AE3" s="76"/>
      <c r="AF3" s="76"/>
      <c r="AG3" s="76"/>
      <c r="AH3" s="76"/>
      <c r="AI3" s="76"/>
      <c r="AJ3" s="71"/>
      <c r="AK3" s="71"/>
      <c r="AL3" s="71"/>
      <c r="AM3" s="76"/>
      <c r="AN3" s="71"/>
      <c r="AO3" s="71"/>
      <c r="AP3" s="71"/>
      <c r="AQ3" s="76"/>
      <c r="AR3" s="71"/>
      <c r="AS3" s="71"/>
      <c r="AT3" s="71"/>
      <c r="AU3" s="76"/>
      <c r="AV3" s="71"/>
      <c r="AW3" s="71"/>
      <c r="AX3" s="71"/>
      <c r="AY3" s="76"/>
      <c r="AZ3" s="71"/>
      <c r="BA3" s="71"/>
      <c r="BB3" s="83"/>
      <c r="BC3" s="72" t="s">
        <v>94</v>
      </c>
      <c r="BD3" s="72"/>
      <c r="BE3" s="73"/>
      <c r="BF3" s="74"/>
      <c r="BG3" s="74"/>
      <c r="BH3" s="74"/>
      <c r="BI3" s="74"/>
      <c r="BJ3" s="74"/>
      <c r="BK3" s="72"/>
      <c r="BL3" s="73"/>
      <c r="BM3" s="74"/>
      <c r="BN3" s="74"/>
      <c r="BO3" s="74"/>
      <c r="BP3" s="74"/>
      <c r="BQ3" s="74"/>
      <c r="BR3" s="84"/>
      <c r="BS3" s="85" t="s">
        <v>95</v>
      </c>
      <c r="BT3" s="86"/>
      <c r="BU3" s="86"/>
      <c r="BV3" s="86"/>
      <c r="BW3" s="86"/>
      <c r="BX3" s="86"/>
      <c r="BY3" s="71"/>
      <c r="BZ3" s="76"/>
      <c r="CA3" s="76"/>
      <c r="CB3" s="76"/>
      <c r="CC3" s="76"/>
      <c r="CD3" s="76"/>
      <c r="CE3" s="76"/>
      <c r="CF3" s="72"/>
      <c r="CG3" s="74"/>
      <c r="CH3" s="74"/>
      <c r="CI3" s="74"/>
      <c r="CJ3" s="74"/>
      <c r="CK3" s="74"/>
      <c r="CL3" s="74"/>
      <c r="CM3" s="84"/>
      <c r="CN3" s="85" t="s">
        <v>96</v>
      </c>
      <c r="CO3" s="86"/>
      <c r="CP3" s="86"/>
      <c r="CQ3" s="86"/>
      <c r="CR3" s="86"/>
      <c r="CS3" s="86"/>
      <c r="CT3" s="71"/>
      <c r="CU3" s="76"/>
      <c r="CV3" s="76"/>
      <c r="CW3" s="76"/>
      <c r="CX3" s="76"/>
      <c r="CY3" s="76"/>
      <c r="CZ3" s="76"/>
      <c r="DA3" s="72"/>
      <c r="DB3" s="74"/>
      <c r="DC3" s="74"/>
      <c r="DD3" s="74"/>
      <c r="DE3" s="74"/>
      <c r="DF3" s="74"/>
      <c r="DG3" s="74"/>
      <c r="DH3" s="87"/>
      <c r="DI3" s="235" t="s">
        <v>97</v>
      </c>
      <c r="DJ3" s="236" t="s">
        <v>98</v>
      </c>
      <c r="DK3" s="236" t="s">
        <v>99</v>
      </c>
      <c r="DL3" s="236" t="s">
        <v>100</v>
      </c>
      <c r="DM3" s="236" t="s">
        <v>101</v>
      </c>
    </row>
    <row r="4" spans="1:117" s="80" customFormat="1" ht="22.5" customHeight="1">
      <c r="A4" s="232"/>
      <c r="B4" s="232"/>
      <c r="C4" s="234"/>
      <c r="D4" s="88"/>
      <c r="E4" s="81"/>
      <c r="F4" s="237" t="s">
        <v>102</v>
      </c>
      <c r="G4" s="238"/>
      <c r="H4" s="238"/>
      <c r="I4" s="239"/>
      <c r="J4" s="237" t="s">
        <v>103</v>
      </c>
      <c r="K4" s="238"/>
      <c r="L4" s="238"/>
      <c r="M4" s="239"/>
      <c r="N4" s="237" t="s">
        <v>104</v>
      </c>
      <c r="O4" s="238"/>
      <c r="P4" s="238"/>
      <c r="Q4" s="239"/>
      <c r="R4" s="237" t="s">
        <v>105</v>
      </c>
      <c r="S4" s="238"/>
      <c r="T4" s="238"/>
      <c r="U4" s="239"/>
      <c r="V4" s="237" t="s">
        <v>106</v>
      </c>
      <c r="W4" s="238"/>
      <c r="X4" s="238"/>
      <c r="Y4" s="239"/>
      <c r="Z4" s="237" t="s">
        <v>107</v>
      </c>
      <c r="AA4" s="238"/>
      <c r="AB4" s="238"/>
      <c r="AC4" s="239"/>
      <c r="AD4" s="81"/>
      <c r="AE4" s="237" t="s">
        <v>102</v>
      </c>
      <c r="AF4" s="238"/>
      <c r="AG4" s="238"/>
      <c r="AH4" s="239"/>
      <c r="AI4" s="237" t="s">
        <v>103</v>
      </c>
      <c r="AJ4" s="238"/>
      <c r="AK4" s="238"/>
      <c r="AL4" s="239"/>
      <c r="AM4" s="237" t="s">
        <v>104</v>
      </c>
      <c r="AN4" s="238"/>
      <c r="AO4" s="238"/>
      <c r="AP4" s="239"/>
      <c r="AQ4" s="237" t="s">
        <v>105</v>
      </c>
      <c r="AR4" s="238"/>
      <c r="AS4" s="238"/>
      <c r="AT4" s="239"/>
      <c r="AU4" s="237" t="s">
        <v>106</v>
      </c>
      <c r="AV4" s="238"/>
      <c r="AW4" s="238"/>
      <c r="AX4" s="239"/>
      <c r="AY4" s="237" t="s">
        <v>107</v>
      </c>
      <c r="AZ4" s="238"/>
      <c r="BA4" s="238"/>
      <c r="BB4" s="239"/>
      <c r="BC4" s="89"/>
      <c r="BD4" s="82" t="s">
        <v>108</v>
      </c>
      <c r="BE4" s="70"/>
      <c r="BF4" s="70"/>
      <c r="BG4" s="70"/>
      <c r="BH4" s="70"/>
      <c r="BI4" s="70"/>
      <c r="BJ4" s="90"/>
      <c r="BK4" s="91" t="s">
        <v>109</v>
      </c>
      <c r="BL4" s="70"/>
      <c r="BM4" s="70"/>
      <c r="BN4" s="70"/>
      <c r="BO4" s="70"/>
      <c r="BP4" s="70"/>
      <c r="BQ4" s="70"/>
      <c r="BR4" s="89"/>
      <c r="BS4" s="92"/>
      <c r="BT4" s="93"/>
      <c r="BU4" s="93"/>
      <c r="BV4" s="93"/>
      <c r="BW4" s="93"/>
      <c r="BX4" s="94"/>
      <c r="BY4" s="82" t="s">
        <v>92</v>
      </c>
      <c r="BZ4" s="91"/>
      <c r="CA4" s="70"/>
      <c r="CB4" s="70"/>
      <c r="CC4" s="70"/>
      <c r="CD4" s="70"/>
      <c r="CE4" s="90"/>
      <c r="CF4" s="91" t="s">
        <v>110</v>
      </c>
      <c r="CG4" s="70"/>
      <c r="CH4" s="70"/>
      <c r="CI4" s="70"/>
      <c r="CJ4" s="70"/>
      <c r="CK4" s="70"/>
      <c r="CL4" s="90"/>
      <c r="CM4" s="89"/>
      <c r="CN4" s="92"/>
      <c r="CO4" s="93"/>
      <c r="CP4" s="93"/>
      <c r="CQ4" s="93"/>
      <c r="CR4" s="93"/>
      <c r="CS4" s="94"/>
      <c r="CT4" s="82" t="s">
        <v>93</v>
      </c>
      <c r="CU4" s="91"/>
      <c r="CV4" s="70"/>
      <c r="CW4" s="70"/>
      <c r="CX4" s="70"/>
      <c r="CY4" s="70"/>
      <c r="CZ4" s="90"/>
      <c r="DA4" s="91" t="s">
        <v>110</v>
      </c>
      <c r="DB4" s="70"/>
      <c r="DC4" s="70"/>
      <c r="DD4" s="70"/>
      <c r="DE4" s="70"/>
      <c r="DF4" s="70"/>
      <c r="DG4" s="90"/>
      <c r="DH4" s="87"/>
      <c r="DI4" s="235"/>
      <c r="DJ4" s="235"/>
      <c r="DK4" s="235"/>
      <c r="DL4" s="235"/>
      <c r="DM4" s="235"/>
    </row>
    <row r="5" spans="1:117" s="80" customFormat="1" ht="22.5" customHeight="1">
      <c r="A5" s="232"/>
      <c r="B5" s="232"/>
      <c r="C5" s="234"/>
      <c r="D5" s="88" t="s">
        <v>97</v>
      </c>
      <c r="E5" s="81" t="s">
        <v>97</v>
      </c>
      <c r="F5" s="81" t="s">
        <v>97</v>
      </c>
      <c r="G5" s="95" t="s">
        <v>98</v>
      </c>
      <c r="H5" s="95" t="s">
        <v>99</v>
      </c>
      <c r="I5" s="95" t="s">
        <v>100</v>
      </c>
      <c r="J5" s="81" t="s">
        <v>97</v>
      </c>
      <c r="K5" s="95" t="s">
        <v>98</v>
      </c>
      <c r="L5" s="95" t="s">
        <v>99</v>
      </c>
      <c r="M5" s="95" t="s">
        <v>100</v>
      </c>
      <c r="N5" s="81" t="s">
        <v>97</v>
      </c>
      <c r="O5" s="95" t="s">
        <v>98</v>
      </c>
      <c r="P5" s="95" t="s">
        <v>99</v>
      </c>
      <c r="Q5" s="95" t="s">
        <v>100</v>
      </c>
      <c r="R5" s="81" t="s">
        <v>97</v>
      </c>
      <c r="S5" s="95" t="s">
        <v>98</v>
      </c>
      <c r="T5" s="95" t="s">
        <v>99</v>
      </c>
      <c r="U5" s="95" t="s">
        <v>100</v>
      </c>
      <c r="V5" s="81" t="s">
        <v>97</v>
      </c>
      <c r="W5" s="95" t="s">
        <v>98</v>
      </c>
      <c r="X5" s="95" t="s">
        <v>99</v>
      </c>
      <c r="Y5" s="95" t="s">
        <v>100</v>
      </c>
      <c r="Z5" s="81" t="s">
        <v>97</v>
      </c>
      <c r="AA5" s="95" t="s">
        <v>98</v>
      </c>
      <c r="AB5" s="95" t="s">
        <v>99</v>
      </c>
      <c r="AC5" s="95" t="s">
        <v>100</v>
      </c>
      <c r="AD5" s="81" t="s">
        <v>97</v>
      </c>
      <c r="AE5" s="81" t="s">
        <v>97</v>
      </c>
      <c r="AF5" s="95" t="s">
        <v>98</v>
      </c>
      <c r="AG5" s="95" t="s">
        <v>99</v>
      </c>
      <c r="AH5" s="95" t="s">
        <v>100</v>
      </c>
      <c r="AI5" s="81" t="s">
        <v>97</v>
      </c>
      <c r="AJ5" s="95" t="s">
        <v>98</v>
      </c>
      <c r="AK5" s="95" t="s">
        <v>99</v>
      </c>
      <c r="AL5" s="95" t="s">
        <v>100</v>
      </c>
      <c r="AM5" s="81" t="s">
        <v>97</v>
      </c>
      <c r="AN5" s="95" t="s">
        <v>98</v>
      </c>
      <c r="AO5" s="95" t="s">
        <v>99</v>
      </c>
      <c r="AP5" s="95" t="s">
        <v>100</v>
      </c>
      <c r="AQ5" s="81" t="s">
        <v>97</v>
      </c>
      <c r="AR5" s="95" t="s">
        <v>98</v>
      </c>
      <c r="AS5" s="95" t="s">
        <v>99</v>
      </c>
      <c r="AT5" s="95" t="s">
        <v>100</v>
      </c>
      <c r="AU5" s="81" t="s">
        <v>97</v>
      </c>
      <c r="AV5" s="95" t="s">
        <v>98</v>
      </c>
      <c r="AW5" s="95" t="s">
        <v>99</v>
      </c>
      <c r="AX5" s="95" t="s">
        <v>100</v>
      </c>
      <c r="AY5" s="81" t="s">
        <v>97</v>
      </c>
      <c r="AZ5" s="95" t="s">
        <v>98</v>
      </c>
      <c r="BA5" s="95" t="s">
        <v>99</v>
      </c>
      <c r="BB5" s="95" t="s">
        <v>100</v>
      </c>
      <c r="BC5" s="88" t="s">
        <v>97</v>
      </c>
      <c r="BD5" s="88" t="s">
        <v>97</v>
      </c>
      <c r="BE5" s="88" t="s">
        <v>111</v>
      </c>
      <c r="BF5" s="88" t="s">
        <v>112</v>
      </c>
      <c r="BG5" s="88" t="s">
        <v>113</v>
      </c>
      <c r="BH5" s="88" t="s">
        <v>114</v>
      </c>
      <c r="BI5" s="88" t="s">
        <v>115</v>
      </c>
      <c r="BJ5" s="88" t="s">
        <v>116</v>
      </c>
      <c r="BK5" s="88" t="s">
        <v>97</v>
      </c>
      <c r="BL5" s="88" t="s">
        <v>111</v>
      </c>
      <c r="BM5" s="88" t="s">
        <v>112</v>
      </c>
      <c r="BN5" s="88" t="s">
        <v>113</v>
      </c>
      <c r="BO5" s="88" t="s">
        <v>114</v>
      </c>
      <c r="BP5" s="88" t="s">
        <v>115</v>
      </c>
      <c r="BQ5" s="89" t="s">
        <v>116</v>
      </c>
      <c r="BR5" s="88" t="s">
        <v>97</v>
      </c>
      <c r="BS5" s="96" t="s">
        <v>111</v>
      </c>
      <c r="BT5" s="96" t="s">
        <v>112</v>
      </c>
      <c r="BU5" s="96" t="s">
        <v>113</v>
      </c>
      <c r="BV5" s="96" t="s">
        <v>114</v>
      </c>
      <c r="BW5" s="96" t="s">
        <v>115</v>
      </c>
      <c r="BX5" s="96" t="s">
        <v>116</v>
      </c>
      <c r="BY5" s="88" t="s">
        <v>97</v>
      </c>
      <c r="BZ5" s="96" t="s">
        <v>111</v>
      </c>
      <c r="CA5" s="88" t="s">
        <v>112</v>
      </c>
      <c r="CB5" s="88" t="s">
        <v>113</v>
      </c>
      <c r="CC5" s="88" t="s">
        <v>114</v>
      </c>
      <c r="CD5" s="88" t="s">
        <v>115</v>
      </c>
      <c r="CE5" s="88" t="s">
        <v>116</v>
      </c>
      <c r="CF5" s="88" t="s">
        <v>97</v>
      </c>
      <c r="CG5" s="88" t="s">
        <v>111</v>
      </c>
      <c r="CH5" s="88" t="s">
        <v>112</v>
      </c>
      <c r="CI5" s="88" t="s">
        <v>113</v>
      </c>
      <c r="CJ5" s="88" t="s">
        <v>114</v>
      </c>
      <c r="CK5" s="88" t="s">
        <v>115</v>
      </c>
      <c r="CL5" s="88" t="s">
        <v>116</v>
      </c>
      <c r="CM5" s="88" t="s">
        <v>97</v>
      </c>
      <c r="CN5" s="96" t="s">
        <v>111</v>
      </c>
      <c r="CO5" s="96" t="s">
        <v>112</v>
      </c>
      <c r="CP5" s="96" t="s">
        <v>113</v>
      </c>
      <c r="CQ5" s="96" t="s">
        <v>114</v>
      </c>
      <c r="CR5" s="96" t="s">
        <v>115</v>
      </c>
      <c r="CS5" s="96" t="s">
        <v>116</v>
      </c>
      <c r="CT5" s="88" t="s">
        <v>97</v>
      </c>
      <c r="CU5" s="96" t="s">
        <v>111</v>
      </c>
      <c r="CV5" s="88" t="s">
        <v>112</v>
      </c>
      <c r="CW5" s="88" t="s">
        <v>113</v>
      </c>
      <c r="CX5" s="88" t="s">
        <v>114</v>
      </c>
      <c r="CY5" s="88" t="s">
        <v>115</v>
      </c>
      <c r="CZ5" s="88" t="s">
        <v>116</v>
      </c>
      <c r="DA5" s="88" t="s">
        <v>97</v>
      </c>
      <c r="DB5" s="88" t="s">
        <v>111</v>
      </c>
      <c r="DC5" s="88" t="s">
        <v>112</v>
      </c>
      <c r="DD5" s="88" t="s">
        <v>113</v>
      </c>
      <c r="DE5" s="88" t="s">
        <v>114</v>
      </c>
      <c r="DF5" s="88" t="s">
        <v>115</v>
      </c>
      <c r="DG5" s="88" t="s">
        <v>116</v>
      </c>
      <c r="DH5" s="87"/>
      <c r="DI5" s="81"/>
      <c r="DJ5" s="81"/>
      <c r="DK5" s="81"/>
      <c r="DL5" s="81"/>
      <c r="DM5" s="81"/>
    </row>
    <row r="6" spans="1:117" s="101" customFormat="1" ht="13.5" customHeight="1">
      <c r="A6" s="232"/>
      <c r="B6" s="232"/>
      <c r="C6" s="234"/>
      <c r="D6" s="97" t="s">
        <v>117</v>
      </c>
      <c r="E6" s="98" t="s">
        <v>117</v>
      </c>
      <c r="F6" s="98" t="s">
        <v>117</v>
      </c>
      <c r="G6" s="99" t="s">
        <v>117</v>
      </c>
      <c r="H6" s="99" t="s">
        <v>117</v>
      </c>
      <c r="I6" s="99" t="s">
        <v>117</v>
      </c>
      <c r="J6" s="98" t="s">
        <v>117</v>
      </c>
      <c r="K6" s="99" t="s">
        <v>117</v>
      </c>
      <c r="L6" s="99" t="s">
        <v>117</v>
      </c>
      <c r="M6" s="99" t="s">
        <v>117</v>
      </c>
      <c r="N6" s="98" t="s">
        <v>117</v>
      </c>
      <c r="O6" s="99" t="s">
        <v>117</v>
      </c>
      <c r="P6" s="99" t="s">
        <v>117</v>
      </c>
      <c r="Q6" s="99" t="s">
        <v>117</v>
      </c>
      <c r="R6" s="98" t="s">
        <v>117</v>
      </c>
      <c r="S6" s="99" t="s">
        <v>117</v>
      </c>
      <c r="T6" s="99" t="s">
        <v>117</v>
      </c>
      <c r="U6" s="99" t="s">
        <v>117</v>
      </c>
      <c r="V6" s="98" t="s">
        <v>117</v>
      </c>
      <c r="W6" s="99" t="s">
        <v>117</v>
      </c>
      <c r="X6" s="99" t="s">
        <v>117</v>
      </c>
      <c r="Y6" s="99" t="s">
        <v>117</v>
      </c>
      <c r="Z6" s="98" t="s">
        <v>117</v>
      </c>
      <c r="AA6" s="99" t="s">
        <v>117</v>
      </c>
      <c r="AB6" s="99" t="s">
        <v>117</v>
      </c>
      <c r="AC6" s="99" t="s">
        <v>117</v>
      </c>
      <c r="AD6" s="98" t="s">
        <v>117</v>
      </c>
      <c r="AE6" s="98" t="s">
        <v>117</v>
      </c>
      <c r="AF6" s="99" t="s">
        <v>117</v>
      </c>
      <c r="AG6" s="99" t="s">
        <v>117</v>
      </c>
      <c r="AH6" s="99" t="s">
        <v>117</v>
      </c>
      <c r="AI6" s="98" t="s">
        <v>117</v>
      </c>
      <c r="AJ6" s="99" t="s">
        <v>117</v>
      </c>
      <c r="AK6" s="99" t="s">
        <v>117</v>
      </c>
      <c r="AL6" s="99" t="s">
        <v>117</v>
      </c>
      <c r="AM6" s="98" t="s">
        <v>117</v>
      </c>
      <c r="AN6" s="99" t="s">
        <v>117</v>
      </c>
      <c r="AO6" s="99" t="s">
        <v>117</v>
      </c>
      <c r="AP6" s="99" t="s">
        <v>117</v>
      </c>
      <c r="AQ6" s="98" t="s">
        <v>117</v>
      </c>
      <c r="AR6" s="99" t="s">
        <v>117</v>
      </c>
      <c r="AS6" s="99" t="s">
        <v>117</v>
      </c>
      <c r="AT6" s="99" t="s">
        <v>117</v>
      </c>
      <c r="AU6" s="98" t="s">
        <v>117</v>
      </c>
      <c r="AV6" s="99" t="s">
        <v>117</v>
      </c>
      <c r="AW6" s="99" t="s">
        <v>117</v>
      </c>
      <c r="AX6" s="99" t="s">
        <v>117</v>
      </c>
      <c r="AY6" s="98" t="s">
        <v>117</v>
      </c>
      <c r="AZ6" s="99" t="s">
        <v>117</v>
      </c>
      <c r="BA6" s="99" t="s">
        <v>117</v>
      </c>
      <c r="BB6" s="99" t="s">
        <v>117</v>
      </c>
      <c r="BC6" s="97" t="s">
        <v>117</v>
      </c>
      <c r="BD6" s="97" t="s">
        <v>117</v>
      </c>
      <c r="BE6" s="97" t="s">
        <v>117</v>
      </c>
      <c r="BF6" s="97" t="s">
        <v>117</v>
      </c>
      <c r="BG6" s="97" t="s">
        <v>117</v>
      </c>
      <c r="BH6" s="97" t="s">
        <v>117</v>
      </c>
      <c r="BI6" s="97" t="s">
        <v>117</v>
      </c>
      <c r="BJ6" s="97" t="s">
        <v>117</v>
      </c>
      <c r="BK6" s="97" t="s">
        <v>117</v>
      </c>
      <c r="BL6" s="97" t="s">
        <v>117</v>
      </c>
      <c r="BM6" s="97" t="s">
        <v>117</v>
      </c>
      <c r="BN6" s="97" t="s">
        <v>117</v>
      </c>
      <c r="BO6" s="97" t="s">
        <v>117</v>
      </c>
      <c r="BP6" s="97" t="s">
        <v>117</v>
      </c>
      <c r="BQ6" s="100" t="s">
        <v>117</v>
      </c>
      <c r="BR6" s="97" t="s">
        <v>117</v>
      </c>
      <c r="BS6" s="97" t="s">
        <v>117</v>
      </c>
      <c r="BT6" s="97" t="s">
        <v>117</v>
      </c>
      <c r="BU6" s="97" t="s">
        <v>117</v>
      </c>
      <c r="BV6" s="97" t="s">
        <v>117</v>
      </c>
      <c r="BW6" s="97" t="s">
        <v>117</v>
      </c>
      <c r="BX6" s="97" t="s">
        <v>117</v>
      </c>
      <c r="BY6" s="97" t="s">
        <v>117</v>
      </c>
      <c r="BZ6" s="98" t="s">
        <v>117</v>
      </c>
      <c r="CA6" s="98" t="s">
        <v>117</v>
      </c>
      <c r="CB6" s="98" t="s">
        <v>117</v>
      </c>
      <c r="CC6" s="98" t="s">
        <v>117</v>
      </c>
      <c r="CD6" s="98" t="s">
        <v>117</v>
      </c>
      <c r="CE6" s="98" t="s">
        <v>117</v>
      </c>
      <c r="CF6" s="97" t="s">
        <v>117</v>
      </c>
      <c r="CG6" s="97" t="s">
        <v>117</v>
      </c>
      <c r="CH6" s="97" t="s">
        <v>117</v>
      </c>
      <c r="CI6" s="97" t="s">
        <v>117</v>
      </c>
      <c r="CJ6" s="97" t="s">
        <v>117</v>
      </c>
      <c r="CK6" s="97" t="s">
        <v>117</v>
      </c>
      <c r="CL6" s="97" t="s">
        <v>117</v>
      </c>
      <c r="CM6" s="97" t="s">
        <v>117</v>
      </c>
      <c r="CN6" s="97" t="s">
        <v>117</v>
      </c>
      <c r="CO6" s="97" t="s">
        <v>117</v>
      </c>
      <c r="CP6" s="97" t="s">
        <v>117</v>
      </c>
      <c r="CQ6" s="97" t="s">
        <v>117</v>
      </c>
      <c r="CR6" s="97" t="s">
        <v>117</v>
      </c>
      <c r="CS6" s="97" t="s">
        <v>117</v>
      </c>
      <c r="CT6" s="97" t="s">
        <v>117</v>
      </c>
      <c r="CU6" s="98" t="s">
        <v>117</v>
      </c>
      <c r="CV6" s="98" t="s">
        <v>117</v>
      </c>
      <c r="CW6" s="98" t="s">
        <v>117</v>
      </c>
      <c r="CX6" s="98" t="s">
        <v>117</v>
      </c>
      <c r="CY6" s="98" t="s">
        <v>117</v>
      </c>
      <c r="CZ6" s="98" t="s">
        <v>117</v>
      </c>
      <c r="DA6" s="97" t="s">
        <v>117</v>
      </c>
      <c r="DB6" s="97" t="s">
        <v>117</v>
      </c>
      <c r="DC6" s="97" t="s">
        <v>117</v>
      </c>
      <c r="DD6" s="97" t="s">
        <v>117</v>
      </c>
      <c r="DE6" s="97" t="s">
        <v>117</v>
      </c>
      <c r="DF6" s="97" t="s">
        <v>117</v>
      </c>
      <c r="DG6" s="97" t="s">
        <v>117</v>
      </c>
      <c r="DH6" s="97" t="s">
        <v>117</v>
      </c>
      <c r="DI6" s="98" t="s">
        <v>81</v>
      </c>
      <c r="DJ6" s="97" t="s">
        <v>117</v>
      </c>
      <c r="DK6" s="97" t="s">
        <v>117</v>
      </c>
      <c r="DL6" s="97" t="s">
        <v>117</v>
      </c>
      <c r="DM6" s="97" t="s">
        <v>117</v>
      </c>
    </row>
    <row r="7" spans="1:117">
      <c r="A7" s="102" t="s">
        <v>129</v>
      </c>
      <c r="B7" s="103" t="s">
        <v>130</v>
      </c>
      <c r="C7" s="102" t="s">
        <v>131</v>
      </c>
      <c r="D7" s="104">
        <f t="shared" ref="D7:D9" si="0">SUM(E7,AD7,BC7)</f>
        <v>583455</v>
      </c>
      <c r="E7" s="104">
        <f t="shared" ref="E7:E9" si="1">SUM(F7,J7,N7,R7,V7,Z7)</f>
        <v>385897</v>
      </c>
      <c r="F7" s="104">
        <f t="shared" ref="F7:F9" si="2">SUM(G7:I7)</f>
        <v>0</v>
      </c>
      <c r="G7" s="104">
        <v>0</v>
      </c>
      <c r="H7" s="104">
        <v>0</v>
      </c>
      <c r="I7" s="104">
        <v>0</v>
      </c>
      <c r="J7" s="104">
        <f t="shared" ref="J7:J9" si="3">SUM(K7:M7)</f>
        <v>248572</v>
      </c>
      <c r="K7" s="104">
        <v>102092</v>
      </c>
      <c r="L7" s="104">
        <v>146480</v>
      </c>
      <c r="M7" s="104">
        <v>0</v>
      </c>
      <c r="N7" s="104">
        <f t="shared" ref="N7:N9" si="4">SUM(O7:Q7)</f>
        <v>16213</v>
      </c>
      <c r="O7" s="104">
        <v>45</v>
      </c>
      <c r="P7" s="104">
        <v>16168</v>
      </c>
      <c r="Q7" s="104">
        <v>0</v>
      </c>
      <c r="R7" s="104">
        <f t="shared" ref="R7:R9" si="5">SUM(S7:U7)</f>
        <v>105034</v>
      </c>
      <c r="S7" s="104">
        <v>7861</v>
      </c>
      <c r="T7" s="104">
        <v>97173</v>
      </c>
      <c r="U7" s="104">
        <v>0</v>
      </c>
      <c r="V7" s="104">
        <f t="shared" ref="V7:V9" si="6">SUM(W7:Y7)</f>
        <v>4310</v>
      </c>
      <c r="W7" s="104">
        <v>2766</v>
      </c>
      <c r="X7" s="104">
        <v>1544</v>
      </c>
      <c r="Y7" s="104">
        <v>0</v>
      </c>
      <c r="Z7" s="104">
        <f t="shared" ref="Z7:Z9" si="7">SUM(AA7:AC7)</f>
        <v>11768</v>
      </c>
      <c r="AA7" s="104">
        <v>0</v>
      </c>
      <c r="AB7" s="104">
        <v>11768</v>
      </c>
      <c r="AC7" s="104">
        <v>0</v>
      </c>
      <c r="AD7" s="104">
        <f t="shared" ref="AD7:AD9" si="8">SUM(AE7,AI7,AM7,AQ7,AU7,AY7)</f>
        <v>149290</v>
      </c>
      <c r="AE7" s="104">
        <f t="shared" ref="AE7:AE9" si="9">SUM(AF7:AH7)</f>
        <v>0</v>
      </c>
      <c r="AF7" s="104">
        <v>0</v>
      </c>
      <c r="AG7" s="104">
        <v>0</v>
      </c>
      <c r="AH7" s="104">
        <v>0</v>
      </c>
      <c r="AI7" s="104">
        <f t="shared" ref="AI7:AI9" si="10">SUM(AJ7:AL7)</f>
        <v>137307</v>
      </c>
      <c r="AJ7" s="104">
        <v>0</v>
      </c>
      <c r="AK7" s="104">
        <v>0</v>
      </c>
      <c r="AL7" s="104">
        <v>137307</v>
      </c>
      <c r="AM7" s="104">
        <f t="shared" ref="AM7:AM9" si="11">SUM(AN7:AP7)</f>
        <v>454</v>
      </c>
      <c r="AN7" s="104">
        <v>0</v>
      </c>
      <c r="AO7" s="104">
        <v>0</v>
      </c>
      <c r="AP7" s="104">
        <v>454</v>
      </c>
      <c r="AQ7" s="104">
        <f t="shared" ref="AQ7:AQ9" si="12">SUM(AR7:AT7)</f>
        <v>8254</v>
      </c>
      <c r="AR7" s="104">
        <v>0</v>
      </c>
      <c r="AS7" s="104">
        <v>0</v>
      </c>
      <c r="AT7" s="104">
        <v>8254</v>
      </c>
      <c r="AU7" s="104">
        <f t="shared" ref="AU7:AU9" si="13">SUM(AV7:AX7)</f>
        <v>0</v>
      </c>
      <c r="AV7" s="104">
        <v>0</v>
      </c>
      <c r="AW7" s="104">
        <v>0</v>
      </c>
      <c r="AX7" s="104">
        <v>0</v>
      </c>
      <c r="AY7" s="104">
        <f t="shared" ref="AY7:AY9" si="14">SUM(AZ7:BB7)</f>
        <v>3275</v>
      </c>
      <c r="AZ7" s="104">
        <v>0</v>
      </c>
      <c r="BA7" s="104">
        <v>0</v>
      </c>
      <c r="BB7" s="104">
        <v>3275</v>
      </c>
      <c r="BC7" s="104">
        <f t="shared" ref="BC7:BC9" si="15">SUM(BD7,BK7)</f>
        <v>48268</v>
      </c>
      <c r="BD7" s="104">
        <f t="shared" ref="BD7:BD9" si="16">SUM(BE7:BJ7)</f>
        <v>0</v>
      </c>
      <c r="BE7" s="104">
        <v>0</v>
      </c>
      <c r="BF7" s="104">
        <v>0</v>
      </c>
      <c r="BG7" s="104">
        <v>0</v>
      </c>
      <c r="BH7" s="104">
        <v>0</v>
      </c>
      <c r="BI7" s="104">
        <v>0</v>
      </c>
      <c r="BJ7" s="104">
        <v>0</v>
      </c>
      <c r="BK7" s="104">
        <f t="shared" ref="BK7:BK9" si="17">SUM(BL7:BQ7)</f>
        <v>48268</v>
      </c>
      <c r="BL7" s="104">
        <v>0</v>
      </c>
      <c r="BM7" s="104">
        <v>16451</v>
      </c>
      <c r="BN7" s="104">
        <v>9072</v>
      </c>
      <c r="BO7" s="104">
        <v>1971</v>
      </c>
      <c r="BP7" s="104">
        <v>0</v>
      </c>
      <c r="BQ7" s="104">
        <v>20774</v>
      </c>
      <c r="BR7" s="104">
        <f t="shared" ref="BR7:BX9" si="18">SUM(BY7,CF7)</f>
        <v>385897</v>
      </c>
      <c r="BS7" s="104">
        <f t="shared" si="18"/>
        <v>0</v>
      </c>
      <c r="BT7" s="104">
        <f t="shared" si="18"/>
        <v>248572</v>
      </c>
      <c r="BU7" s="104">
        <f t="shared" si="18"/>
        <v>16213</v>
      </c>
      <c r="BV7" s="104">
        <f t="shared" si="18"/>
        <v>105034</v>
      </c>
      <c r="BW7" s="104">
        <f t="shared" si="18"/>
        <v>4310</v>
      </c>
      <c r="BX7" s="104">
        <f t="shared" si="18"/>
        <v>11768</v>
      </c>
      <c r="BY7" s="104">
        <f t="shared" ref="BY7" si="19">SUM(BZ7:CE7)</f>
        <v>385897</v>
      </c>
      <c r="BZ7" s="104">
        <f t="shared" ref="BZ7:BZ9" si="20">F7</f>
        <v>0</v>
      </c>
      <c r="CA7" s="104">
        <f t="shared" ref="CA7:CA9" si="21">J7</f>
        <v>248572</v>
      </c>
      <c r="CB7" s="104">
        <f t="shared" ref="CB7:CB9" si="22">N7</f>
        <v>16213</v>
      </c>
      <c r="CC7" s="104">
        <f t="shared" ref="CC7:CC9" si="23">R7</f>
        <v>105034</v>
      </c>
      <c r="CD7" s="104">
        <f t="shared" ref="CD7:CD9" si="24">V7</f>
        <v>4310</v>
      </c>
      <c r="CE7" s="104">
        <f t="shared" ref="CE7:CE9" si="25">Z7</f>
        <v>11768</v>
      </c>
      <c r="CF7" s="104">
        <f t="shared" ref="CF7:CF9" si="26">SUM(CG7:CL7)</f>
        <v>0</v>
      </c>
      <c r="CG7" s="104">
        <f t="shared" ref="CG7:CL9" si="27">BE7</f>
        <v>0</v>
      </c>
      <c r="CH7" s="104">
        <f t="shared" si="27"/>
        <v>0</v>
      </c>
      <c r="CI7" s="104">
        <f t="shared" si="27"/>
        <v>0</v>
      </c>
      <c r="CJ7" s="104">
        <f t="shared" si="27"/>
        <v>0</v>
      </c>
      <c r="CK7" s="104">
        <f t="shared" si="27"/>
        <v>0</v>
      </c>
      <c r="CL7" s="104">
        <f t="shared" si="27"/>
        <v>0</v>
      </c>
      <c r="CM7" s="104">
        <f t="shared" ref="CM7:CS9" si="28">SUM(CT7,DA7)</f>
        <v>197558</v>
      </c>
      <c r="CN7" s="104">
        <f t="shared" si="28"/>
        <v>0</v>
      </c>
      <c r="CO7" s="104">
        <f t="shared" si="28"/>
        <v>153758</v>
      </c>
      <c r="CP7" s="104">
        <f t="shared" si="28"/>
        <v>9526</v>
      </c>
      <c r="CQ7" s="104">
        <f t="shared" si="28"/>
        <v>10225</v>
      </c>
      <c r="CR7" s="104">
        <f t="shared" si="28"/>
        <v>0</v>
      </c>
      <c r="CS7" s="104">
        <f t="shared" si="28"/>
        <v>24049</v>
      </c>
      <c r="CT7" s="104">
        <f t="shared" ref="CT7" si="29">SUM(CU7:CZ7)</f>
        <v>149290</v>
      </c>
      <c r="CU7" s="104">
        <f t="shared" ref="CU7:CU9" si="30">AE7</f>
        <v>0</v>
      </c>
      <c r="CV7" s="104">
        <f t="shared" ref="CV7:CV9" si="31">AI7</f>
        <v>137307</v>
      </c>
      <c r="CW7" s="104">
        <f t="shared" ref="CW7:CW9" si="32">AM7</f>
        <v>454</v>
      </c>
      <c r="CX7" s="104">
        <f t="shared" ref="CX7:CX9" si="33">AQ7</f>
        <v>8254</v>
      </c>
      <c r="CY7" s="104">
        <f t="shared" ref="CY7:CY9" si="34">AU7</f>
        <v>0</v>
      </c>
      <c r="CZ7" s="104">
        <f t="shared" ref="CZ7:CZ9" si="35">AY7</f>
        <v>3275</v>
      </c>
      <c r="DA7" s="104">
        <f t="shared" ref="DA7:DA9" si="36">SUM(DB7:DG7)</f>
        <v>48268</v>
      </c>
      <c r="DB7" s="104">
        <f t="shared" ref="DB7:DG9" si="37">BL7</f>
        <v>0</v>
      </c>
      <c r="DC7" s="104">
        <f t="shared" si="37"/>
        <v>16451</v>
      </c>
      <c r="DD7" s="104">
        <f t="shared" si="37"/>
        <v>9072</v>
      </c>
      <c r="DE7" s="104">
        <f t="shared" si="37"/>
        <v>1971</v>
      </c>
      <c r="DF7" s="104">
        <f t="shared" si="37"/>
        <v>0</v>
      </c>
      <c r="DG7" s="104">
        <f t="shared" si="37"/>
        <v>20774</v>
      </c>
      <c r="DH7" s="104">
        <v>0</v>
      </c>
      <c r="DI7" s="104">
        <f t="shared" ref="DI7:DI9" si="38">SUM(DJ7:DM7)</f>
        <v>0</v>
      </c>
      <c r="DJ7" s="104">
        <v>0</v>
      </c>
      <c r="DK7" s="104">
        <v>0</v>
      </c>
      <c r="DL7" s="104">
        <v>0</v>
      </c>
      <c r="DM7" s="104">
        <v>0</v>
      </c>
    </row>
    <row r="8" spans="1:117">
      <c r="A8" s="102" t="s">
        <v>129</v>
      </c>
      <c r="B8" s="103" t="s">
        <v>132</v>
      </c>
      <c r="C8" s="102" t="s">
        <v>133</v>
      </c>
      <c r="D8" s="104">
        <f t="shared" si="0"/>
        <v>16815</v>
      </c>
      <c r="E8" s="104">
        <f t="shared" si="1"/>
        <v>11605</v>
      </c>
      <c r="F8" s="104">
        <f t="shared" si="2"/>
        <v>0</v>
      </c>
      <c r="G8" s="104">
        <v>0</v>
      </c>
      <c r="H8" s="104">
        <v>0</v>
      </c>
      <c r="I8" s="104">
        <v>0</v>
      </c>
      <c r="J8" s="104">
        <f t="shared" si="3"/>
        <v>7926</v>
      </c>
      <c r="K8" s="104">
        <v>0</v>
      </c>
      <c r="L8" s="104">
        <v>7926</v>
      </c>
      <c r="M8" s="104">
        <v>0</v>
      </c>
      <c r="N8" s="104">
        <f t="shared" si="4"/>
        <v>372</v>
      </c>
      <c r="O8" s="104">
        <v>0</v>
      </c>
      <c r="P8" s="104">
        <v>372</v>
      </c>
      <c r="Q8" s="104">
        <v>0</v>
      </c>
      <c r="R8" s="104">
        <f t="shared" si="5"/>
        <v>2087</v>
      </c>
      <c r="S8" s="104">
        <v>278</v>
      </c>
      <c r="T8" s="104">
        <v>1809</v>
      </c>
      <c r="U8" s="104">
        <v>0</v>
      </c>
      <c r="V8" s="104">
        <f t="shared" si="6"/>
        <v>1077</v>
      </c>
      <c r="W8" s="104">
        <v>0</v>
      </c>
      <c r="X8" s="104">
        <v>1077</v>
      </c>
      <c r="Y8" s="104">
        <v>0</v>
      </c>
      <c r="Z8" s="104">
        <f t="shared" si="7"/>
        <v>143</v>
      </c>
      <c r="AA8" s="104">
        <v>0</v>
      </c>
      <c r="AB8" s="104">
        <v>143</v>
      </c>
      <c r="AC8" s="104">
        <v>0</v>
      </c>
      <c r="AD8" s="104">
        <f t="shared" si="8"/>
        <v>4043</v>
      </c>
      <c r="AE8" s="104">
        <f t="shared" si="9"/>
        <v>0</v>
      </c>
      <c r="AF8" s="104">
        <v>0</v>
      </c>
      <c r="AG8" s="104">
        <v>0</v>
      </c>
      <c r="AH8" s="104">
        <v>0</v>
      </c>
      <c r="AI8" s="104">
        <f t="shared" si="10"/>
        <v>3832</v>
      </c>
      <c r="AJ8" s="104">
        <v>0</v>
      </c>
      <c r="AK8" s="104">
        <v>0</v>
      </c>
      <c r="AL8" s="104">
        <v>3832</v>
      </c>
      <c r="AM8" s="104">
        <f t="shared" si="11"/>
        <v>20</v>
      </c>
      <c r="AN8" s="104">
        <v>0</v>
      </c>
      <c r="AO8" s="104">
        <v>0</v>
      </c>
      <c r="AP8" s="104">
        <v>20</v>
      </c>
      <c r="AQ8" s="104">
        <f t="shared" si="12"/>
        <v>3</v>
      </c>
      <c r="AR8" s="104">
        <v>0</v>
      </c>
      <c r="AS8" s="104">
        <v>0</v>
      </c>
      <c r="AT8" s="104">
        <v>3</v>
      </c>
      <c r="AU8" s="104">
        <f t="shared" si="13"/>
        <v>27</v>
      </c>
      <c r="AV8" s="104">
        <v>0</v>
      </c>
      <c r="AW8" s="104">
        <v>0</v>
      </c>
      <c r="AX8" s="104">
        <v>27</v>
      </c>
      <c r="AY8" s="104">
        <f t="shared" si="14"/>
        <v>161</v>
      </c>
      <c r="AZ8" s="104">
        <v>0</v>
      </c>
      <c r="BA8" s="104">
        <v>0</v>
      </c>
      <c r="BB8" s="104">
        <v>161</v>
      </c>
      <c r="BC8" s="104">
        <f t="shared" si="15"/>
        <v>1167</v>
      </c>
      <c r="BD8" s="104">
        <f t="shared" si="16"/>
        <v>638</v>
      </c>
      <c r="BE8" s="104">
        <v>0</v>
      </c>
      <c r="BF8" s="104">
        <v>112</v>
      </c>
      <c r="BG8" s="104">
        <v>29</v>
      </c>
      <c r="BH8" s="104">
        <v>0</v>
      </c>
      <c r="BI8" s="104">
        <v>66</v>
      </c>
      <c r="BJ8" s="104">
        <v>431</v>
      </c>
      <c r="BK8" s="104">
        <f t="shared" si="17"/>
        <v>529</v>
      </c>
      <c r="BL8" s="104">
        <v>0</v>
      </c>
      <c r="BM8" s="104">
        <v>317</v>
      </c>
      <c r="BN8" s="104">
        <v>113</v>
      </c>
      <c r="BO8" s="104">
        <v>8</v>
      </c>
      <c r="BP8" s="104">
        <v>66</v>
      </c>
      <c r="BQ8" s="104">
        <v>25</v>
      </c>
      <c r="BR8" s="104">
        <f t="shared" si="18"/>
        <v>12243</v>
      </c>
      <c r="BS8" s="104">
        <f t="shared" si="18"/>
        <v>0</v>
      </c>
      <c r="BT8" s="104">
        <f t="shared" si="18"/>
        <v>8038</v>
      </c>
      <c r="BU8" s="104">
        <f t="shared" si="18"/>
        <v>401</v>
      </c>
      <c r="BV8" s="104">
        <f t="shared" si="18"/>
        <v>2087</v>
      </c>
      <c r="BW8" s="104">
        <f t="shared" si="18"/>
        <v>1143</v>
      </c>
      <c r="BX8" s="104">
        <f t="shared" si="18"/>
        <v>574</v>
      </c>
      <c r="BY8" s="104">
        <f t="shared" ref="BY8:BY9" si="39">SUM(BZ8:CE8)</f>
        <v>11605</v>
      </c>
      <c r="BZ8" s="104">
        <f t="shared" si="20"/>
        <v>0</v>
      </c>
      <c r="CA8" s="104">
        <f t="shared" si="21"/>
        <v>7926</v>
      </c>
      <c r="CB8" s="104">
        <f t="shared" si="22"/>
        <v>372</v>
      </c>
      <c r="CC8" s="104">
        <f t="shared" si="23"/>
        <v>2087</v>
      </c>
      <c r="CD8" s="104">
        <f t="shared" si="24"/>
        <v>1077</v>
      </c>
      <c r="CE8" s="104">
        <f t="shared" si="25"/>
        <v>143</v>
      </c>
      <c r="CF8" s="104">
        <f t="shared" si="26"/>
        <v>638</v>
      </c>
      <c r="CG8" s="104">
        <f t="shared" si="27"/>
        <v>0</v>
      </c>
      <c r="CH8" s="104">
        <f t="shared" si="27"/>
        <v>112</v>
      </c>
      <c r="CI8" s="104">
        <f t="shared" si="27"/>
        <v>29</v>
      </c>
      <c r="CJ8" s="104">
        <f t="shared" si="27"/>
        <v>0</v>
      </c>
      <c r="CK8" s="104">
        <f t="shared" si="27"/>
        <v>66</v>
      </c>
      <c r="CL8" s="104">
        <f t="shared" si="27"/>
        <v>431</v>
      </c>
      <c r="CM8" s="104">
        <f t="shared" si="28"/>
        <v>4572</v>
      </c>
      <c r="CN8" s="104">
        <f t="shared" si="28"/>
        <v>0</v>
      </c>
      <c r="CO8" s="104">
        <f t="shared" si="28"/>
        <v>4149</v>
      </c>
      <c r="CP8" s="104">
        <f t="shared" si="28"/>
        <v>133</v>
      </c>
      <c r="CQ8" s="104">
        <f t="shared" si="28"/>
        <v>11</v>
      </c>
      <c r="CR8" s="104">
        <f t="shared" si="28"/>
        <v>93</v>
      </c>
      <c r="CS8" s="104">
        <f t="shared" si="28"/>
        <v>186</v>
      </c>
      <c r="CT8" s="104">
        <f t="shared" ref="CT8:CT9" si="40">SUM(CU8:CZ8)</f>
        <v>4043</v>
      </c>
      <c r="CU8" s="104">
        <f t="shared" si="30"/>
        <v>0</v>
      </c>
      <c r="CV8" s="104">
        <f t="shared" si="31"/>
        <v>3832</v>
      </c>
      <c r="CW8" s="104">
        <f t="shared" si="32"/>
        <v>20</v>
      </c>
      <c r="CX8" s="104">
        <f t="shared" si="33"/>
        <v>3</v>
      </c>
      <c r="CY8" s="104">
        <f t="shared" si="34"/>
        <v>27</v>
      </c>
      <c r="CZ8" s="104">
        <f t="shared" si="35"/>
        <v>161</v>
      </c>
      <c r="DA8" s="104">
        <f t="shared" si="36"/>
        <v>529</v>
      </c>
      <c r="DB8" s="104">
        <f t="shared" si="37"/>
        <v>0</v>
      </c>
      <c r="DC8" s="104">
        <f t="shared" si="37"/>
        <v>317</v>
      </c>
      <c r="DD8" s="104">
        <f t="shared" si="37"/>
        <v>113</v>
      </c>
      <c r="DE8" s="104">
        <f t="shared" si="37"/>
        <v>8</v>
      </c>
      <c r="DF8" s="104">
        <f t="shared" si="37"/>
        <v>66</v>
      </c>
      <c r="DG8" s="104">
        <f t="shared" si="37"/>
        <v>25</v>
      </c>
      <c r="DH8" s="104">
        <v>0</v>
      </c>
      <c r="DI8" s="104">
        <f t="shared" si="38"/>
        <v>0</v>
      </c>
      <c r="DJ8" s="104">
        <v>0</v>
      </c>
      <c r="DK8" s="104">
        <v>0</v>
      </c>
      <c r="DL8" s="104">
        <v>0</v>
      </c>
      <c r="DM8" s="104">
        <v>0</v>
      </c>
    </row>
    <row r="9" spans="1:117">
      <c r="A9" s="102" t="s">
        <v>129</v>
      </c>
      <c r="B9" s="103" t="s">
        <v>134</v>
      </c>
      <c r="C9" s="102" t="s">
        <v>135</v>
      </c>
      <c r="D9" s="104">
        <f t="shared" si="0"/>
        <v>4282</v>
      </c>
      <c r="E9" s="104">
        <f t="shared" si="1"/>
        <v>3130</v>
      </c>
      <c r="F9" s="104">
        <f t="shared" si="2"/>
        <v>0</v>
      </c>
      <c r="G9" s="104">
        <v>0</v>
      </c>
      <c r="H9" s="104">
        <v>0</v>
      </c>
      <c r="I9" s="104">
        <v>0</v>
      </c>
      <c r="J9" s="104">
        <f t="shared" si="3"/>
        <v>2188</v>
      </c>
      <c r="K9" s="104">
        <v>0</v>
      </c>
      <c r="L9" s="104">
        <v>2188</v>
      </c>
      <c r="M9" s="104">
        <v>0</v>
      </c>
      <c r="N9" s="104">
        <f t="shared" si="4"/>
        <v>137</v>
      </c>
      <c r="O9" s="104">
        <v>0</v>
      </c>
      <c r="P9" s="104">
        <v>137</v>
      </c>
      <c r="Q9" s="104">
        <v>0</v>
      </c>
      <c r="R9" s="104">
        <f t="shared" si="5"/>
        <v>369</v>
      </c>
      <c r="S9" s="104">
        <v>0</v>
      </c>
      <c r="T9" s="104">
        <v>369</v>
      </c>
      <c r="U9" s="104">
        <v>0</v>
      </c>
      <c r="V9" s="104">
        <f t="shared" si="6"/>
        <v>359</v>
      </c>
      <c r="W9" s="104">
        <v>0</v>
      </c>
      <c r="X9" s="104">
        <v>359</v>
      </c>
      <c r="Y9" s="104">
        <v>0</v>
      </c>
      <c r="Z9" s="104">
        <f t="shared" si="7"/>
        <v>77</v>
      </c>
      <c r="AA9" s="104">
        <v>0</v>
      </c>
      <c r="AB9" s="104">
        <v>77</v>
      </c>
      <c r="AC9" s="104">
        <v>0</v>
      </c>
      <c r="AD9" s="104">
        <f t="shared" si="8"/>
        <v>732</v>
      </c>
      <c r="AE9" s="104">
        <f t="shared" si="9"/>
        <v>0</v>
      </c>
      <c r="AF9" s="104">
        <v>0</v>
      </c>
      <c r="AG9" s="104">
        <v>0</v>
      </c>
      <c r="AH9" s="104">
        <v>0</v>
      </c>
      <c r="AI9" s="104">
        <f t="shared" si="10"/>
        <v>675</v>
      </c>
      <c r="AJ9" s="104">
        <v>0</v>
      </c>
      <c r="AK9" s="104">
        <v>0</v>
      </c>
      <c r="AL9" s="104">
        <v>675</v>
      </c>
      <c r="AM9" s="104">
        <f t="shared" si="11"/>
        <v>22</v>
      </c>
      <c r="AN9" s="104">
        <v>0</v>
      </c>
      <c r="AO9" s="104">
        <v>0</v>
      </c>
      <c r="AP9" s="104">
        <v>22</v>
      </c>
      <c r="AQ9" s="104">
        <f t="shared" si="12"/>
        <v>0</v>
      </c>
      <c r="AR9" s="104">
        <v>0</v>
      </c>
      <c r="AS9" s="104">
        <v>0</v>
      </c>
      <c r="AT9" s="104">
        <v>0</v>
      </c>
      <c r="AU9" s="104">
        <f t="shared" si="13"/>
        <v>32</v>
      </c>
      <c r="AV9" s="104">
        <v>0</v>
      </c>
      <c r="AW9" s="104">
        <v>0</v>
      </c>
      <c r="AX9" s="104">
        <v>32</v>
      </c>
      <c r="AY9" s="104">
        <f t="shared" si="14"/>
        <v>3</v>
      </c>
      <c r="AZ9" s="104">
        <v>0</v>
      </c>
      <c r="BA9" s="104">
        <v>0</v>
      </c>
      <c r="BB9" s="104">
        <v>3</v>
      </c>
      <c r="BC9" s="104">
        <f t="shared" si="15"/>
        <v>420</v>
      </c>
      <c r="BD9" s="104">
        <f t="shared" si="16"/>
        <v>167</v>
      </c>
      <c r="BE9" s="104">
        <v>0</v>
      </c>
      <c r="BF9" s="104">
        <v>32</v>
      </c>
      <c r="BG9" s="104">
        <v>8</v>
      </c>
      <c r="BH9" s="104">
        <v>0</v>
      </c>
      <c r="BI9" s="104">
        <v>15</v>
      </c>
      <c r="BJ9" s="104">
        <v>112</v>
      </c>
      <c r="BK9" s="104">
        <f t="shared" si="17"/>
        <v>253</v>
      </c>
      <c r="BL9" s="104">
        <v>0</v>
      </c>
      <c r="BM9" s="104">
        <v>227</v>
      </c>
      <c r="BN9" s="104">
        <v>8</v>
      </c>
      <c r="BO9" s="104">
        <v>0</v>
      </c>
      <c r="BP9" s="104">
        <v>14</v>
      </c>
      <c r="BQ9" s="104">
        <v>4</v>
      </c>
      <c r="BR9" s="104">
        <f t="shared" si="18"/>
        <v>3297</v>
      </c>
      <c r="BS9" s="104">
        <f t="shared" si="18"/>
        <v>0</v>
      </c>
      <c r="BT9" s="104">
        <f t="shared" si="18"/>
        <v>2220</v>
      </c>
      <c r="BU9" s="104">
        <f t="shared" si="18"/>
        <v>145</v>
      </c>
      <c r="BV9" s="104">
        <f t="shared" si="18"/>
        <v>369</v>
      </c>
      <c r="BW9" s="104">
        <f t="shared" si="18"/>
        <v>374</v>
      </c>
      <c r="BX9" s="104">
        <f t="shared" si="18"/>
        <v>189</v>
      </c>
      <c r="BY9" s="104">
        <f t="shared" si="39"/>
        <v>3130</v>
      </c>
      <c r="BZ9" s="104">
        <f t="shared" si="20"/>
        <v>0</v>
      </c>
      <c r="CA9" s="104">
        <f t="shared" si="21"/>
        <v>2188</v>
      </c>
      <c r="CB9" s="104">
        <f t="shared" si="22"/>
        <v>137</v>
      </c>
      <c r="CC9" s="104">
        <f t="shared" si="23"/>
        <v>369</v>
      </c>
      <c r="CD9" s="104">
        <f t="shared" si="24"/>
        <v>359</v>
      </c>
      <c r="CE9" s="104">
        <f t="shared" si="25"/>
        <v>77</v>
      </c>
      <c r="CF9" s="104">
        <f t="shared" si="26"/>
        <v>167</v>
      </c>
      <c r="CG9" s="104">
        <f t="shared" si="27"/>
        <v>0</v>
      </c>
      <c r="CH9" s="104">
        <f t="shared" si="27"/>
        <v>32</v>
      </c>
      <c r="CI9" s="104">
        <f t="shared" si="27"/>
        <v>8</v>
      </c>
      <c r="CJ9" s="104">
        <f t="shared" si="27"/>
        <v>0</v>
      </c>
      <c r="CK9" s="104">
        <f t="shared" si="27"/>
        <v>15</v>
      </c>
      <c r="CL9" s="104">
        <f t="shared" si="27"/>
        <v>112</v>
      </c>
      <c r="CM9" s="104">
        <f t="shared" si="28"/>
        <v>985</v>
      </c>
      <c r="CN9" s="104">
        <f t="shared" si="28"/>
        <v>0</v>
      </c>
      <c r="CO9" s="104">
        <f t="shared" si="28"/>
        <v>902</v>
      </c>
      <c r="CP9" s="104">
        <f t="shared" si="28"/>
        <v>30</v>
      </c>
      <c r="CQ9" s="104">
        <f t="shared" si="28"/>
        <v>0</v>
      </c>
      <c r="CR9" s="104">
        <f t="shared" si="28"/>
        <v>46</v>
      </c>
      <c r="CS9" s="104">
        <f t="shared" si="28"/>
        <v>7</v>
      </c>
      <c r="CT9" s="104">
        <f t="shared" si="40"/>
        <v>732</v>
      </c>
      <c r="CU9" s="104">
        <f t="shared" si="30"/>
        <v>0</v>
      </c>
      <c r="CV9" s="104">
        <f t="shared" si="31"/>
        <v>675</v>
      </c>
      <c r="CW9" s="104">
        <f t="shared" si="32"/>
        <v>22</v>
      </c>
      <c r="CX9" s="104">
        <f t="shared" si="33"/>
        <v>0</v>
      </c>
      <c r="CY9" s="104">
        <f t="shared" si="34"/>
        <v>32</v>
      </c>
      <c r="CZ9" s="104">
        <f t="shared" si="35"/>
        <v>3</v>
      </c>
      <c r="DA9" s="104">
        <f t="shared" si="36"/>
        <v>253</v>
      </c>
      <c r="DB9" s="104">
        <f t="shared" si="37"/>
        <v>0</v>
      </c>
      <c r="DC9" s="104">
        <f t="shared" si="37"/>
        <v>227</v>
      </c>
      <c r="DD9" s="104">
        <f t="shared" si="37"/>
        <v>8</v>
      </c>
      <c r="DE9" s="104">
        <f t="shared" si="37"/>
        <v>0</v>
      </c>
      <c r="DF9" s="104">
        <f t="shared" si="37"/>
        <v>14</v>
      </c>
      <c r="DG9" s="104">
        <f t="shared" si="37"/>
        <v>4</v>
      </c>
      <c r="DH9" s="104">
        <v>0</v>
      </c>
      <c r="DI9" s="104">
        <f t="shared" si="38"/>
        <v>0</v>
      </c>
      <c r="DJ9" s="104">
        <v>0</v>
      </c>
      <c r="DK9" s="104">
        <v>0</v>
      </c>
      <c r="DL9" s="104">
        <v>0</v>
      </c>
      <c r="DM9" s="104">
        <v>0</v>
      </c>
    </row>
  </sheetData>
  <mergeCells count="20">
    <mergeCell ref="DL3:DL4"/>
    <mergeCell ref="DM3:DM4"/>
    <mergeCell ref="F4:I4"/>
    <mergeCell ref="J4:M4"/>
    <mergeCell ref="N4:Q4"/>
    <mergeCell ref="R4:U4"/>
    <mergeCell ref="V4:Y4"/>
    <mergeCell ref="Z4:AC4"/>
    <mergeCell ref="AE4:AH4"/>
    <mergeCell ref="AI4:AL4"/>
    <mergeCell ref="DK3:DK4"/>
    <mergeCell ref="A2:A6"/>
    <mergeCell ref="B2:B6"/>
    <mergeCell ref="C2:C6"/>
    <mergeCell ref="DI3:DI4"/>
    <mergeCell ref="DJ3:DJ4"/>
    <mergeCell ref="AM4:AP4"/>
    <mergeCell ref="AQ4:AT4"/>
    <mergeCell ref="AU4:AX4"/>
    <mergeCell ref="AY4:BB4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Sheet1</vt:lpstr>
      <vt:lpstr>H23</vt:lpstr>
      <vt:lpstr>H24</vt:lpstr>
      <vt:lpstr>H25</vt:lpstr>
      <vt:lpstr>H26</vt:lpstr>
      <vt:lpstr>H27</vt:lpstr>
      <vt:lpstr>H28</vt:lpstr>
      <vt:lpstr>H29</vt:lpstr>
      <vt:lpstr>H30</vt:lpstr>
      <vt:lpstr>R1</vt:lpstr>
      <vt:lpstr>R2</vt:lpstr>
      <vt:lpstr>R3</vt:lpstr>
      <vt:lpstr>札幌市_家庭系ごみ</vt:lpstr>
      <vt:lpstr>札幌市_事業系ごみ</vt:lpstr>
      <vt:lpstr>当別町_家庭系ごみ</vt:lpstr>
      <vt:lpstr>当別町_事業系ごみ</vt:lpstr>
      <vt:lpstr>石狩市_家庭系ごみ</vt:lpstr>
      <vt:lpstr>石狩市_事業系ごみ</vt:lpstr>
      <vt:lpstr>家庭系ごみトレンド推計 </vt:lpstr>
      <vt:lpstr>事業系ごみトレンド推計</vt:lpstr>
      <vt:lpstr>市町村別ゴミの割合</vt:lpstr>
      <vt:lpstr>市町村別ごみ排出量原単位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綾佳</dc:creator>
  <cp:lastModifiedBy>橋本　綾佳</cp:lastModifiedBy>
  <dcterms:created xsi:type="dcterms:W3CDTF">2023-12-04T07:06:44Z</dcterms:created>
  <dcterms:modified xsi:type="dcterms:W3CDTF">2024-01-29T02:23:23Z</dcterms:modified>
</cp:coreProperties>
</file>